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720" windowHeight="5895" activeTab="0"/>
  </bookViews>
  <sheets>
    <sheet name="BS" sheetId="1" r:id="rId1"/>
    <sheet name="IS" sheetId="2" r:id="rId2"/>
    <sheet name="Equity(1Q)" sheetId="3" r:id="rId3"/>
    <sheet name="CF" sheetId="4" r:id="rId4"/>
  </sheets>
  <definedNames>
    <definedName name="_xlnm.Print_Area" localSheetId="0">'BS'!$A$1:$G$77</definedName>
    <definedName name="_xlnm.Print_Area" localSheetId="3">'CF'!$A$1:$I$64</definedName>
    <definedName name="_xlnm.Print_Area" localSheetId="2">'Equity(1Q)'!$A$1:$M$81</definedName>
    <definedName name="_xlnm.Print_Area" localSheetId="1">'IS'!$A$1:$I$57</definedName>
  </definedNames>
  <calcPr fullCalcOnLoad="1"/>
</workbook>
</file>

<file path=xl/sharedStrings.xml><?xml version="1.0" encoding="utf-8"?>
<sst xmlns="http://schemas.openxmlformats.org/spreadsheetml/2006/main" count="211" uniqueCount="164">
  <si>
    <t>(Incorporated in Malaysia)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</si>
  <si>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</si>
  <si>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Quarterly Report On Consolidated Results </t>
  </si>
  <si>
    <t>CONDENSED CONSOLIDATED BALANCE SHEET</t>
  </si>
  <si>
    <t>As At End</t>
  </si>
  <si>
    <t>As At Preceding</t>
  </si>
  <si>
    <t>of Current</t>
  </si>
  <si>
    <t>Financial</t>
  </si>
  <si>
    <t>Quarter</t>
  </si>
  <si>
    <t>RM '000</t>
  </si>
  <si>
    <t>ASSETS</t>
  </si>
  <si>
    <t>Property, plant and equipment</t>
  </si>
  <si>
    <t>Investment property</t>
  </si>
  <si>
    <t>Investment in subsidiary companies</t>
  </si>
  <si>
    <t>Other investments</t>
  </si>
  <si>
    <t>Trade and other receivables</t>
  </si>
  <si>
    <t>Marketable securities</t>
  </si>
  <si>
    <t>Deposits</t>
  </si>
  <si>
    <t>Cash and bank balances</t>
  </si>
  <si>
    <t>LIABILITIES</t>
  </si>
  <si>
    <t>Trade and other payables</t>
  </si>
  <si>
    <t>Amount owing to associated company</t>
  </si>
  <si>
    <t>Provision for taxation</t>
  </si>
  <si>
    <t>SHAREHOLDERS' EQUITY</t>
  </si>
  <si>
    <t>Share capital</t>
  </si>
  <si>
    <t>Share premium</t>
  </si>
  <si>
    <t>Exchange fluctuation reserve</t>
  </si>
  <si>
    <t>Net tangible assets per share (RM)</t>
  </si>
  <si>
    <t>CONDENSED CONSOLIDATED INCOME STATEMENTS</t>
  </si>
  <si>
    <t>INDIVIDUAL QUARTER</t>
  </si>
  <si>
    <t>CUMULATIVE QUARTER</t>
  </si>
  <si>
    <t xml:space="preserve">Current </t>
  </si>
  <si>
    <t>Current</t>
  </si>
  <si>
    <t>Preceding Year</t>
  </si>
  <si>
    <t>Year</t>
  </si>
  <si>
    <t xml:space="preserve">Corresponding </t>
  </si>
  <si>
    <t>To date</t>
  </si>
  <si>
    <t>Period</t>
  </si>
  <si>
    <t xml:space="preserve"> </t>
  </si>
  <si>
    <t>Taxation</t>
  </si>
  <si>
    <t>*</t>
  </si>
  <si>
    <t xml:space="preserve"> Fully diluted earnings per share based on the assumed conversion of the options granted under the Employees' Share Option Scheme ("ESOS") is anti-dilutive.  The effects are ignored in calculating fully diluted earnings per share.</t>
  </si>
  <si>
    <t>Quarterly Report On Consolidated Results</t>
  </si>
  <si>
    <t>(The figures have not been audited)</t>
  </si>
  <si>
    <t>CONDENSED CONSOLIDATED STATEMENTS OF CHANGES IN EQUITY</t>
  </si>
  <si>
    <t>Exchange</t>
  </si>
  <si>
    <t xml:space="preserve"> Share</t>
  </si>
  <si>
    <t>fluctuation</t>
  </si>
  <si>
    <t>reserve</t>
  </si>
  <si>
    <t>Total</t>
  </si>
  <si>
    <t>9 months</t>
  </si>
  <si>
    <t xml:space="preserve">   Currency translation differences</t>
  </si>
  <si>
    <t>Net profit for the year</t>
  </si>
  <si>
    <t>Issue of shares pursuant to the ESOS</t>
  </si>
  <si>
    <t>(The Condensed Consolidated Statements of Changes in Equity should be read in conjunction with the Annual Financial Report for the year ended 31 December 2001)</t>
  </si>
  <si>
    <t>CONDENSED CONSOLIDATED CASH FLOW STATEMENTS</t>
  </si>
  <si>
    <t>Cash Flows From Operating Activities</t>
  </si>
  <si>
    <t>Profit before tax</t>
  </si>
  <si>
    <t>Adjustments for:-</t>
  </si>
  <si>
    <t>Non-cash items</t>
  </si>
  <si>
    <t>Goodwill on acquisition written off</t>
  </si>
  <si>
    <t>Non-operating items</t>
  </si>
  <si>
    <t>Operating profit/(loss) before changes in working capital</t>
  </si>
  <si>
    <t>Purchase of investment property</t>
  </si>
  <si>
    <t>proceed form sale of other investments</t>
  </si>
  <si>
    <t>Net changes in current assets</t>
  </si>
  <si>
    <t>Net changes in current liabilities</t>
  </si>
  <si>
    <t>Cash (used in)/generated from operations</t>
  </si>
  <si>
    <t>Net cash (used in)/generated from operating activities</t>
  </si>
  <si>
    <t>Cash Flows From Investing Activities</t>
  </si>
  <si>
    <t xml:space="preserve">Others investments </t>
  </si>
  <si>
    <t>Net cash (used in)/generated from investing activities</t>
  </si>
  <si>
    <t>Cash Flows From Financing Activities</t>
  </si>
  <si>
    <t>Net cash (used in)/generated from financing activities</t>
  </si>
  <si>
    <t>Cash Equivalents</t>
  </si>
  <si>
    <t>Cash And Cash Equivalent Brought Forward</t>
  </si>
  <si>
    <t>Cash And Cash Equivalent Carried Forward</t>
  </si>
  <si>
    <t>Unearned premium reserves</t>
  </si>
  <si>
    <t>Finance cost</t>
  </si>
  <si>
    <t>Profit after taxation</t>
  </si>
  <si>
    <t>Other operating income</t>
  </si>
  <si>
    <t>Current tax liability</t>
  </si>
  <si>
    <t>Gross profit</t>
  </si>
  <si>
    <t>Other operating expenses</t>
  </si>
  <si>
    <t>Investment income (net)</t>
  </si>
  <si>
    <t>Earnings per share:</t>
  </si>
  <si>
    <r>
      <t xml:space="preserve">Jerneh Asia Berhad </t>
    </r>
    <r>
      <rPr>
        <b/>
        <i/>
        <sz val="8"/>
        <color indexed="8"/>
        <rFont val="Arial"/>
        <family val="2"/>
      </rPr>
      <t>(363984-X)</t>
    </r>
  </si>
  <si>
    <t>Profit before taxation</t>
  </si>
  <si>
    <t>Year Ended</t>
  </si>
  <si>
    <t>Dividend paid for financial year ended 31 December 2003</t>
  </si>
  <si>
    <t>Effect of adopting MASB 25</t>
  </si>
  <si>
    <t>Deferred tax assets</t>
  </si>
  <si>
    <t>Balance at 31 December 2003 - as restated</t>
  </si>
  <si>
    <t>Amounts owing by associated company</t>
  </si>
  <si>
    <t>Proceeds from issue of shares</t>
  </si>
  <si>
    <t>Dividend received</t>
  </si>
  <si>
    <t>RM'000</t>
  </si>
  <si>
    <t>Dividend paid</t>
  </si>
  <si>
    <t>Income tax refund/(paid)</t>
  </si>
  <si>
    <t>Dividend paid to minority shareholder of a subsidiary company</t>
  </si>
  <si>
    <t>Drawdown of bank loan</t>
  </si>
  <si>
    <t>Effect of adopting MASB 25 (prior year adjustment)</t>
  </si>
  <si>
    <t>Balance at 1 January 2003 - as restated</t>
  </si>
  <si>
    <t>Interest received</t>
  </si>
  <si>
    <t>Interest paid</t>
  </si>
  <si>
    <t>Effect of Exchange Rate Changes</t>
  </si>
  <si>
    <t xml:space="preserve">Revaluation </t>
  </si>
  <si>
    <t>12 MONTHS PERIOD ENDED 31 DECEMBER 2004</t>
  </si>
  <si>
    <t xml:space="preserve">Net (Decrease)/Increase In Cash And </t>
  </si>
  <si>
    <t>Net gain not recognized in the income statement:</t>
  </si>
  <si>
    <t>Revaluation reserve</t>
  </si>
  <si>
    <t>Balance at 1 January 2005</t>
  </si>
  <si>
    <t>3 MONTHS PERIOD ENDED 31 MARCH 2005</t>
  </si>
  <si>
    <t>Retained</t>
  </si>
  <si>
    <t>Advances to associated company</t>
  </si>
  <si>
    <t>Bank borrowing (unsecured)</t>
  </si>
  <si>
    <t>Investment in associated company</t>
  </si>
  <si>
    <t>Current tax assets</t>
  </si>
  <si>
    <t>Provision for outstanding claims</t>
  </si>
  <si>
    <t>Deferred tax liabilities</t>
  </si>
  <si>
    <t>Retained profits</t>
  </si>
  <si>
    <t>Operating costs applicable to operating revenue</t>
  </si>
  <si>
    <t>Operating revenue</t>
  </si>
  <si>
    <t>Profit from operations</t>
  </si>
  <si>
    <t>Minority interest</t>
  </si>
  <si>
    <t>capital</t>
  </si>
  <si>
    <t>premium</t>
  </si>
  <si>
    <t>profits</t>
  </si>
  <si>
    <t>Surplus arising from the revaluation of investment property</t>
  </si>
  <si>
    <t>Balance as at 31 December 2005</t>
  </si>
  <si>
    <t>For The 1st Quarter Ended 31 March 2006</t>
  </si>
  <si>
    <t>1st Quarter</t>
  </si>
  <si>
    <t>Deferred taxation</t>
  </si>
  <si>
    <t>Balance as at 31 March 2006</t>
  </si>
  <si>
    <t xml:space="preserve">     (2005 : 108,716,003 ordinary shares) (sen)</t>
  </si>
  <si>
    <t xml:space="preserve">     shares) (2005 : 108,900,393 ordinary shares) (sen)</t>
  </si>
  <si>
    <t>NON-CURRENT ASSETS</t>
  </si>
  <si>
    <t>CURRENT ASSETS</t>
  </si>
  <si>
    <t>NON-CURRENT LIABILITIES</t>
  </si>
  <si>
    <t>CURRENT LIABILITIES</t>
  </si>
  <si>
    <t>Minority Interest</t>
  </si>
  <si>
    <t>TOTAL ASSETS</t>
  </si>
  <si>
    <t>TOTAL LIABILITIES</t>
  </si>
  <si>
    <t xml:space="preserve">TOTAL EQUITY </t>
  </si>
  <si>
    <t>TOTAL EQUITY AND LIABILITIES</t>
  </si>
  <si>
    <t>Attributable to equity holders of the parent</t>
  </si>
  <si>
    <t xml:space="preserve">Minority </t>
  </si>
  <si>
    <t>Interest</t>
  </si>
  <si>
    <t xml:space="preserve">Total </t>
  </si>
  <si>
    <t>Equity</t>
  </si>
  <si>
    <t>Dividend paid for the financial year ended 31 December 2005</t>
  </si>
  <si>
    <t>Dividend proposed for  the financial year ended 31 December 2005</t>
  </si>
  <si>
    <t xml:space="preserve">(ii) Fully diluted (based on 109,168,115 ordinary </t>
  </si>
  <si>
    <t xml:space="preserve">(i) Basic (based on 108,832,003 odinary shares) </t>
  </si>
  <si>
    <t>Equity attributable to equity holders of the parent</t>
  </si>
  <si>
    <t>Attributable to:</t>
  </si>
  <si>
    <t>Equity holders of the parent</t>
  </si>
  <si>
    <t>Reclassification of opening minority interest</t>
  </si>
  <si>
    <t xml:space="preserve">Option </t>
  </si>
  <si>
    <t>Reserve</t>
  </si>
  <si>
    <t>Issue of equity share option</t>
  </si>
  <si>
    <t>Option reserves attributable to potential equity holders</t>
  </si>
  <si>
    <t>Share of losses of associated company</t>
  </si>
  <si>
    <t>Corresponding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</si>
</sst>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0_);\(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_(* #,##0.000_);_(* \(#,##0.000\);_(* &quot;-&quot;??_);_(@_)"/>
    <numFmt numFmtId="173" formatCode="0.00_);\(0.00\)"/>
    <numFmt numFmtId="174" formatCode="0.0_);\(0.0\)"/>
    <numFmt numFmtId="175" formatCode="0.0000"/>
    <numFmt numFmtId="176" formatCode="0.000"/>
    <numFmt numFmtId="177" formatCode="0.000000"/>
    <numFmt numFmtId="178" formatCode="0.0000000"/>
    <numFmt numFmtId="179" formatCode="0.00000000"/>
    <numFmt numFmtId="180" formatCode="0.000000000"/>
    <numFmt numFmtId="181" formatCode="0.00000"/>
    <numFmt numFmtId="182" formatCode="&quot;RM&quot;#,##0_);\(&quot;RM&quot;#,##0\)"/>
    <numFmt numFmtId="183" formatCode="&quot;RM&quot;#,##0_);[Red]\(&quot;RM&quot;#,##0\)"/>
    <numFmt numFmtId="184" formatCode="&quot;RM&quot;#,##0.00_);\(&quot;RM&quot;#,##0.00\)"/>
    <numFmt numFmtId="185" formatCode="&quot;RM&quot;#,##0.00_);[Red]\(&quot;RM&quot;#,##0.00\)"/>
    <numFmt numFmtId="186" formatCode="_(&quot;RM&quot;* #,##0_);_(&quot;RM&quot;* \(#,##0\);_(&quot;RM&quot;* &quot;-&quot;_);_(@_)"/>
    <numFmt numFmtId="187" formatCode="_(&quot;RM&quot;* #,##0.00_);_(&quot;RM&quot;* \(#,##0.00\);_(&quot;RM&quot;* &quot;-&quot;??_);_(@_)"/>
    <numFmt numFmtId="188" formatCode="dd\-mmmm\-yyyy"/>
    <numFmt numFmtId="189" formatCode="#,##0.000_);\(#,##0.000\)"/>
    <numFmt numFmtId="190" formatCode="dd/mm/yyyy"/>
    <numFmt numFmtId="191" formatCode="#,##0.00000_);\(#,##0.00000\)"/>
    <numFmt numFmtId="192" formatCode="#,##0.0000000000_);\(#,##0.0000000000\)"/>
    <numFmt numFmtId="193" formatCode="#,##0.0000000_);\(#,##0.0000000\)"/>
    <numFmt numFmtId="194" formatCode="#,##0.0000_);\(#,##0.0000\)"/>
    <numFmt numFmtId="195" formatCode="_(* #,##0.000_);_(* \(#,##0.000\);_(* &quot;-&quot;???_);_(@_)"/>
    <numFmt numFmtId="196" formatCode="#,##0.000000000000_);\(#,##0.000000000000\)"/>
    <numFmt numFmtId="197" formatCode="#,##0.00000000000_);\(#,##0.00000000000\)"/>
    <numFmt numFmtId="198" formatCode="_(* #,##0.0000_);_(* \(#,##0.0000\);_(* &quot;-&quot;????_);_(@_)"/>
    <numFmt numFmtId="199" formatCode="_(* #,##0.0_);_(* \(#,##0.0\);_(* &quot;-&quot;?_);_(@_)"/>
    <numFmt numFmtId="200" formatCode="_(* #,##0\);_(* \(#,##0\);_(* &quot;-&quot;??_);_(@_)"/>
    <numFmt numFmtId="201" formatCode="_(* #,##0;_(* \(#,##0\);_(* &quot;-&quot;??_);_(@_)"/>
    <numFmt numFmtId="202" formatCode="0.0000000000"/>
    <numFmt numFmtId="203" formatCode="0.00000000000"/>
  </numFmts>
  <fonts count="21">
    <font>
      <vertAlign val="superscript"/>
      <sz val="10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i/>
      <sz val="8"/>
      <name val="Arial"/>
      <family val="2"/>
    </font>
    <font>
      <b/>
      <sz val="9"/>
      <color indexed="8"/>
      <name val="Arial"/>
      <family val="2"/>
    </font>
    <font>
      <b/>
      <i/>
      <sz val="8"/>
      <color indexed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0" xfId="0" applyFont="1" applyBorder="1" applyAlignment="1">
      <alignment/>
    </xf>
    <xf numFmtId="14" fontId="4" fillId="0" borderId="0" xfId="0" applyNumberFormat="1" applyFont="1" applyBorder="1" applyAlignment="1">
      <alignment horizontal="left"/>
    </xf>
    <xf numFmtId="0" fontId="1" fillId="0" borderId="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0" xfId="15" applyNumberFormat="1" applyFont="1" applyAlignment="1">
      <alignment/>
    </xf>
    <xf numFmtId="165" fontId="1" fillId="0" borderId="5" xfId="15" applyNumberFormat="1" applyFont="1" applyBorder="1" applyAlignment="1">
      <alignment/>
    </xf>
    <xf numFmtId="43" fontId="1" fillId="0" borderId="0" xfId="0" applyNumberFormat="1" applyFont="1" applyAlignment="1">
      <alignment/>
    </xf>
    <xf numFmtId="165" fontId="1" fillId="0" borderId="5" xfId="0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0" fontId="7" fillId="0" borderId="6" xfId="0" applyFont="1" applyBorder="1" applyAlignment="1">
      <alignment/>
    </xf>
    <xf numFmtId="43" fontId="1" fillId="0" borderId="7" xfId="15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0" fillId="0" borderId="0" xfId="0" applyFont="1" applyAlignment="1">
      <alignment/>
    </xf>
    <xf numFmtId="0" fontId="6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/>
    </xf>
    <xf numFmtId="0" fontId="10" fillId="0" borderId="3" xfId="0" applyFont="1" applyBorder="1" applyAlignment="1">
      <alignment horizontal="center"/>
    </xf>
    <xf numFmtId="0" fontId="11" fillId="0" borderId="0" xfId="0" applyFont="1" applyAlignment="1">
      <alignment/>
    </xf>
    <xf numFmtId="0" fontId="7" fillId="2" borderId="1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7" fillId="0" borderId="13" xfId="0" applyFont="1" applyBorder="1" applyAlignment="1">
      <alignment/>
    </xf>
    <xf numFmtId="165" fontId="7" fillId="0" borderId="13" xfId="15" applyNumberFormat="1" applyFont="1" applyBorder="1" applyAlignment="1">
      <alignment/>
    </xf>
    <xf numFmtId="165" fontId="7" fillId="0" borderId="0" xfId="15" applyNumberFormat="1" applyFont="1" applyBorder="1" applyAlignment="1">
      <alignment/>
    </xf>
    <xf numFmtId="165" fontId="7" fillId="0" borderId="13" xfId="15" applyNumberFormat="1" applyFont="1" applyFill="1" applyBorder="1" applyAlignment="1">
      <alignment/>
    </xf>
    <xf numFmtId="165" fontId="7" fillId="0" borderId="3" xfId="15" applyNumberFormat="1" applyFont="1" applyFill="1" applyBorder="1" applyAlignment="1">
      <alignment/>
    </xf>
    <xf numFmtId="165" fontId="7" fillId="0" borderId="14" xfId="15" applyNumberFormat="1" applyFont="1" applyFill="1" applyBorder="1" applyAlignment="1">
      <alignment/>
    </xf>
    <xf numFmtId="165" fontId="7" fillId="0" borderId="3" xfId="15" applyNumberFormat="1" applyFont="1" applyBorder="1" applyAlignment="1">
      <alignment/>
    </xf>
    <xf numFmtId="0" fontId="4" fillId="0" borderId="0" xfId="0" applyFont="1" applyBorder="1" applyAlignment="1">
      <alignment/>
    </xf>
    <xf numFmtId="43" fontId="7" fillId="0" borderId="0" xfId="15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165" fontId="7" fillId="0" borderId="0" xfId="15" applyNumberFormat="1" applyFont="1" applyAlignment="1">
      <alignment/>
    </xf>
    <xf numFmtId="0" fontId="12" fillId="0" borderId="0" xfId="0" applyFont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7" fillId="2" borderId="12" xfId="0" applyFont="1" applyFill="1" applyBorder="1" applyAlignment="1">
      <alignment/>
    </xf>
    <xf numFmtId="0" fontId="7" fillId="2" borderId="16" xfId="0" applyFont="1" applyFill="1" applyBorder="1" applyAlignment="1">
      <alignment/>
    </xf>
    <xf numFmtId="0" fontId="4" fillId="0" borderId="3" xfId="0" applyFont="1" applyBorder="1" applyAlignment="1">
      <alignment/>
    </xf>
    <xf numFmtId="165" fontId="7" fillId="0" borderId="9" xfId="15" applyNumberFormat="1" applyFont="1" applyBorder="1" applyAlignment="1">
      <alignment/>
    </xf>
    <xf numFmtId="0" fontId="7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2" borderId="17" xfId="0" applyFont="1" applyFill="1" applyBorder="1" applyAlignment="1">
      <alignment/>
    </xf>
    <xf numFmtId="0" fontId="1" fillId="2" borderId="12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1" fillId="0" borderId="19" xfId="0" applyFont="1" applyBorder="1" applyAlignment="1">
      <alignment/>
    </xf>
    <xf numFmtId="165" fontId="2" fillId="0" borderId="20" xfId="15" applyNumberFormat="1" applyFont="1" applyBorder="1" applyAlignment="1">
      <alignment horizontal="center"/>
    </xf>
    <xf numFmtId="0" fontId="2" fillId="0" borderId="6" xfId="0" applyFont="1" applyBorder="1" applyAlignment="1">
      <alignment/>
    </xf>
    <xf numFmtId="165" fontId="2" fillId="0" borderId="5" xfId="15" applyNumberFormat="1" applyFont="1" applyBorder="1" applyAlignment="1">
      <alignment horizontal="center"/>
    </xf>
    <xf numFmtId="0" fontId="1" fillId="0" borderId="6" xfId="0" applyFont="1" applyBorder="1" applyAlignment="1">
      <alignment/>
    </xf>
    <xf numFmtId="1" fontId="1" fillId="0" borderId="3" xfId="0" applyNumberFormat="1" applyFont="1" applyBorder="1" applyAlignment="1">
      <alignment/>
    </xf>
    <xf numFmtId="0" fontId="2" fillId="3" borderId="6" xfId="0" applyFont="1" applyFill="1" applyBorder="1" applyAlignment="1">
      <alignment/>
    </xf>
    <xf numFmtId="165" fontId="1" fillId="0" borderId="3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5" xfId="0" applyFont="1" applyBorder="1" applyAlignment="1">
      <alignment/>
    </xf>
    <xf numFmtId="165" fontId="1" fillId="0" borderId="9" xfId="15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43" fontId="1" fillId="0" borderId="9" xfId="15" applyFont="1" applyBorder="1" applyAlignment="1">
      <alignment/>
    </xf>
    <xf numFmtId="0" fontId="7" fillId="0" borderId="0" xfId="0" applyFont="1" applyBorder="1" applyAlignment="1">
      <alignment horizontal="right"/>
    </xf>
    <xf numFmtId="165" fontId="7" fillId="0" borderId="0" xfId="15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 horizontal="center" vertical="top"/>
    </xf>
    <xf numFmtId="0" fontId="10" fillId="0" borderId="4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4" xfId="0" applyFont="1" applyFill="1" applyBorder="1" applyAlignment="1">
      <alignment/>
    </xf>
    <xf numFmtId="165" fontId="7" fillId="0" borderId="15" xfId="15" applyNumberFormat="1" applyFont="1" applyFill="1" applyBorder="1" applyAlignment="1">
      <alignment/>
    </xf>
    <xf numFmtId="165" fontId="4" fillId="0" borderId="0" xfId="15" applyNumberFormat="1" applyFont="1" applyFill="1" applyBorder="1" applyAlignment="1">
      <alignment/>
    </xf>
    <xf numFmtId="165" fontId="4" fillId="0" borderId="13" xfId="15" applyNumberFormat="1" applyFont="1" applyFill="1" applyBorder="1" applyAlignment="1">
      <alignment/>
    </xf>
    <xf numFmtId="0" fontId="7" fillId="0" borderId="22" xfId="0" applyFont="1" applyBorder="1" applyAlignment="1">
      <alignment/>
    </xf>
    <xf numFmtId="0" fontId="4" fillId="0" borderId="13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7" fillId="0" borderId="21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4" fillId="0" borderId="6" xfId="0" applyFont="1" applyBorder="1" applyAlignment="1">
      <alignment/>
    </xf>
    <xf numFmtId="165" fontId="7" fillId="0" borderId="14" xfId="15" applyNumberFormat="1" applyFont="1" applyBorder="1" applyAlignment="1">
      <alignment/>
    </xf>
    <xf numFmtId="165" fontId="7" fillId="0" borderId="23" xfId="15" applyNumberFormat="1" applyFont="1" applyBorder="1" applyAlignment="1">
      <alignment/>
    </xf>
    <xf numFmtId="165" fontId="4" fillId="0" borderId="23" xfId="15" applyNumberFormat="1" applyFont="1" applyFill="1" applyBorder="1" applyAlignment="1">
      <alignment/>
    </xf>
    <xf numFmtId="43" fontId="7" fillId="0" borderId="13" xfId="15" applyFont="1" applyBorder="1" applyAlignment="1">
      <alignment/>
    </xf>
    <xf numFmtId="43" fontId="7" fillId="0" borderId="14" xfId="15" applyFont="1" applyBorder="1" applyAlignment="1">
      <alignment/>
    </xf>
    <xf numFmtId="165" fontId="1" fillId="0" borderId="5" xfId="0" applyNumberFormat="1" applyFont="1" applyFill="1" applyBorder="1" applyAlignment="1">
      <alignment/>
    </xf>
    <xf numFmtId="43" fontId="1" fillId="0" borderId="5" xfId="15" applyFont="1" applyBorder="1" applyAlignment="1">
      <alignment/>
    </xf>
    <xf numFmtId="43" fontId="1" fillId="0" borderId="15" xfId="15" applyFont="1" applyBorder="1" applyAlignment="1">
      <alignment/>
    </xf>
    <xf numFmtId="43" fontId="1" fillId="0" borderId="24" xfId="15" applyFont="1" applyBorder="1" applyAlignment="1">
      <alignment/>
    </xf>
    <xf numFmtId="165" fontId="1" fillId="0" borderId="15" xfId="15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4" xfId="0" applyFont="1" applyBorder="1" applyAlignment="1">
      <alignment/>
    </xf>
    <xf numFmtId="165" fontId="4" fillId="0" borderId="14" xfId="15" applyNumberFormat="1" applyFont="1" applyFill="1" applyBorder="1" applyAlignment="1">
      <alignment/>
    </xf>
    <xf numFmtId="165" fontId="4" fillId="0" borderId="15" xfId="15" applyNumberFormat="1" applyFont="1" applyFill="1" applyBorder="1" applyAlignment="1">
      <alignment/>
    </xf>
    <xf numFmtId="200" fontId="7" fillId="0" borderId="13" xfId="15" applyNumberFormat="1" applyFont="1" applyBorder="1" applyAlignment="1">
      <alignment/>
    </xf>
    <xf numFmtId="201" fontId="7" fillId="0" borderId="13" xfId="15" applyNumberFormat="1" applyFont="1" applyBorder="1" applyAlignment="1">
      <alignment/>
    </xf>
    <xf numFmtId="165" fontId="7" fillId="0" borderId="25" xfId="15" applyNumberFormat="1" applyFont="1" applyBorder="1" applyAlignment="1">
      <alignment/>
    </xf>
    <xf numFmtId="165" fontId="1" fillId="0" borderId="6" xfId="15" applyNumberFormat="1" applyFont="1" applyBorder="1" applyAlignment="1">
      <alignment/>
    </xf>
    <xf numFmtId="165" fontId="2" fillId="0" borderId="0" xfId="15" applyNumberFormat="1" applyFont="1" applyBorder="1" applyAlignment="1">
      <alignment/>
    </xf>
    <xf numFmtId="43" fontId="1" fillId="0" borderId="0" xfId="15" applyFont="1" applyBorder="1" applyAlignment="1">
      <alignment/>
    </xf>
    <xf numFmtId="43" fontId="1" fillId="0" borderId="0" xfId="15" applyFont="1" applyBorder="1" applyAlignment="1">
      <alignment horizontal="right"/>
    </xf>
    <xf numFmtId="43" fontId="1" fillId="0" borderId="6" xfId="15" applyFont="1" applyFill="1" applyBorder="1" applyAlignment="1">
      <alignment horizontal="right"/>
    </xf>
    <xf numFmtId="165" fontId="4" fillId="0" borderId="6" xfId="15" applyNumberFormat="1" applyFont="1" applyFill="1" applyBorder="1" applyAlignment="1">
      <alignment/>
    </xf>
    <xf numFmtId="0" fontId="4" fillId="0" borderId="13" xfId="0" applyFont="1" applyBorder="1" applyAlignment="1">
      <alignment horizontal="center"/>
    </xf>
    <xf numFmtId="16" fontId="4" fillId="0" borderId="13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43" fontId="1" fillId="0" borderId="6" xfId="15" applyFont="1" applyFill="1" applyBorder="1" applyAlignment="1">
      <alignment/>
    </xf>
    <xf numFmtId="165" fontId="1" fillId="0" borderId="3" xfId="15" applyNumberFormat="1" applyFont="1" applyBorder="1" applyAlignment="1">
      <alignment/>
    </xf>
    <xf numFmtId="43" fontId="1" fillId="0" borderId="21" xfId="15" applyFont="1" applyFill="1" applyBorder="1" applyAlignment="1">
      <alignment horizontal="right"/>
    </xf>
    <xf numFmtId="43" fontId="1" fillId="0" borderId="0" xfId="15" applyFont="1" applyFill="1" applyBorder="1" applyAlignment="1">
      <alignment horizontal="right"/>
    </xf>
    <xf numFmtId="0" fontId="1" fillId="0" borderId="9" xfId="0" applyFont="1" applyFill="1" applyBorder="1" applyAlignment="1">
      <alignment/>
    </xf>
    <xf numFmtId="2" fontId="1" fillId="0" borderId="9" xfId="0" applyNumberFormat="1" applyFont="1" applyBorder="1" applyAlignment="1">
      <alignment/>
    </xf>
    <xf numFmtId="165" fontId="1" fillId="0" borderId="10" xfId="15" applyNumberFormat="1" applyFont="1" applyBorder="1" applyAlignment="1">
      <alignment/>
    </xf>
    <xf numFmtId="0" fontId="17" fillId="0" borderId="0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" fillId="0" borderId="17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6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4" fontId="2" fillId="0" borderId="0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18" fillId="0" borderId="1" xfId="0" applyFont="1" applyBorder="1" applyAlignment="1">
      <alignment/>
    </xf>
    <xf numFmtId="0" fontId="18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2" fillId="0" borderId="2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165" fontId="1" fillId="0" borderId="20" xfId="15" applyNumberFormat="1" applyFont="1" applyBorder="1" applyAlignment="1">
      <alignment/>
    </xf>
    <xf numFmtId="165" fontId="1" fillId="0" borderId="13" xfId="15" applyNumberFormat="1" applyFont="1" applyBorder="1" applyAlignment="1">
      <alignment/>
    </xf>
    <xf numFmtId="165" fontId="1" fillId="0" borderId="16" xfId="0" applyNumberFormat="1" applyFont="1" applyBorder="1" applyAlignment="1">
      <alignment/>
    </xf>
    <xf numFmtId="165" fontId="1" fillId="0" borderId="26" xfId="0" applyNumberFormat="1" applyFont="1" applyBorder="1" applyAlignment="1">
      <alignment/>
    </xf>
    <xf numFmtId="165" fontId="1" fillId="0" borderId="14" xfId="15" applyNumberFormat="1" applyFont="1" applyBorder="1" applyAlignment="1">
      <alignment/>
    </xf>
    <xf numFmtId="165" fontId="1" fillId="0" borderId="22" xfId="0" applyNumberFormat="1" applyFont="1" applyBorder="1" applyAlignment="1">
      <alignment/>
    </xf>
    <xf numFmtId="165" fontId="7" fillId="0" borderId="13" xfId="0" applyNumberFormat="1" applyFont="1" applyBorder="1" applyAlignment="1">
      <alignment/>
    </xf>
    <xf numFmtId="165" fontId="2" fillId="0" borderId="27" xfId="15" applyNumberFormat="1" applyFont="1" applyFill="1" applyBorder="1" applyAlignment="1">
      <alignment/>
    </xf>
    <xf numFmtId="165" fontId="1" fillId="0" borderId="5" xfId="15" applyNumberFormat="1" applyFont="1" applyFill="1" applyBorder="1" applyAlignment="1">
      <alignment/>
    </xf>
    <xf numFmtId="165" fontId="1" fillId="0" borderId="0" xfId="15" applyNumberFormat="1" applyFont="1" applyFill="1" applyBorder="1" applyAlignment="1">
      <alignment/>
    </xf>
    <xf numFmtId="0" fontId="16" fillId="0" borderId="0" xfId="0" applyFont="1" applyAlignment="1">
      <alignment horizontal="right"/>
    </xf>
    <xf numFmtId="0" fontId="19" fillId="0" borderId="0" xfId="0" applyFont="1" applyBorder="1" applyAlignment="1">
      <alignment/>
    </xf>
    <xf numFmtId="14" fontId="19" fillId="0" borderId="0" xfId="0" applyNumberFormat="1" applyFont="1" applyBorder="1" applyAlignment="1">
      <alignment horizontal="left"/>
    </xf>
    <xf numFmtId="0" fontId="1" fillId="2" borderId="16" xfId="0" applyFont="1" applyFill="1" applyBorder="1" applyAlignment="1">
      <alignment horizontal="center"/>
    </xf>
    <xf numFmtId="0" fontId="2" fillId="0" borderId="16" xfId="0" applyFont="1" applyBorder="1" applyAlignment="1">
      <alignment horizontal="centerContinuous"/>
    </xf>
    <xf numFmtId="0" fontId="2" fillId="0" borderId="22" xfId="0" applyFont="1" applyBorder="1" applyAlignment="1">
      <alignment horizontal="right"/>
    </xf>
    <xf numFmtId="165" fontId="1" fillId="0" borderId="13" xfId="15" applyNumberFormat="1" applyFont="1" applyFill="1" applyBorder="1" applyAlignment="1">
      <alignment/>
    </xf>
    <xf numFmtId="165" fontId="2" fillId="0" borderId="13" xfId="15" applyNumberFormat="1" applyFont="1" applyFill="1" applyBorder="1" applyAlignment="1">
      <alignment/>
    </xf>
    <xf numFmtId="165" fontId="1" fillId="0" borderId="14" xfId="15" applyNumberFormat="1" applyFont="1" applyFill="1" applyBorder="1" applyAlignment="1">
      <alignment/>
    </xf>
    <xf numFmtId="165" fontId="2" fillId="0" borderId="13" xfId="15" applyNumberFormat="1" applyFont="1" applyBorder="1" applyAlignment="1">
      <alignment/>
    </xf>
    <xf numFmtId="43" fontId="1" fillId="0" borderId="0" xfId="15" applyNumberFormat="1" applyFont="1" applyBorder="1" applyAlignment="1">
      <alignment horizontal="center"/>
    </xf>
    <xf numFmtId="43" fontId="1" fillId="0" borderId="9" xfId="15" applyNumberFormat="1" applyFont="1" applyBorder="1" applyAlignment="1">
      <alignment/>
    </xf>
    <xf numFmtId="0" fontId="2" fillId="0" borderId="1" xfId="0" applyFont="1" applyBorder="1" applyAlignment="1">
      <alignment/>
    </xf>
    <xf numFmtId="14" fontId="2" fillId="0" borderId="0" xfId="0" applyNumberFormat="1" applyFont="1" applyBorder="1" applyAlignment="1">
      <alignment horizontal="left"/>
    </xf>
    <xf numFmtId="165" fontId="1" fillId="0" borderId="20" xfId="15" applyNumberFormat="1" applyFont="1" applyFill="1" applyBorder="1" applyAlignment="1">
      <alignment/>
    </xf>
    <xf numFmtId="165" fontId="1" fillId="0" borderId="26" xfId="15" applyNumberFormat="1" applyFont="1" applyFill="1" applyBorder="1" applyAlignment="1">
      <alignment/>
    </xf>
    <xf numFmtId="165" fontId="1" fillId="0" borderId="26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Border="1" applyAlignment="1">
      <alignment wrapText="1"/>
    </xf>
    <xf numFmtId="2" fontId="1" fillId="0" borderId="7" xfId="15" applyNumberFormat="1" applyFont="1" applyFill="1" applyBorder="1" applyAlignment="1">
      <alignment/>
    </xf>
    <xf numFmtId="165" fontId="7" fillId="0" borderId="6" xfId="15" applyNumberFormat="1" applyFont="1" applyFill="1" applyBorder="1" applyAlignment="1">
      <alignment/>
    </xf>
    <xf numFmtId="165" fontId="7" fillId="0" borderId="21" xfId="15" applyNumberFormat="1" applyFont="1" applyFill="1" applyBorder="1" applyAlignment="1">
      <alignment/>
    </xf>
    <xf numFmtId="165" fontId="1" fillId="0" borderId="6" xfId="15" applyNumberFormat="1" applyFont="1" applyFill="1" applyBorder="1" applyAlignment="1">
      <alignment/>
    </xf>
    <xf numFmtId="165" fontId="1" fillId="0" borderId="21" xfId="15" applyNumberFormat="1" applyFont="1" applyFill="1" applyBorder="1" applyAlignment="1">
      <alignment/>
    </xf>
    <xf numFmtId="0" fontId="1" fillId="0" borderId="6" xfId="0" applyFont="1" applyFill="1" applyBorder="1" applyAlignment="1">
      <alignment/>
    </xf>
    <xf numFmtId="165" fontId="2" fillId="0" borderId="6" xfId="15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22" xfId="0" applyFont="1" applyFill="1" applyBorder="1" applyAlignment="1">
      <alignment/>
    </xf>
    <xf numFmtId="0" fontId="2" fillId="0" borderId="13" xfId="0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165" fontId="1" fillId="0" borderId="22" xfId="0" applyNumberFormat="1" applyFont="1" applyFill="1" applyBorder="1" applyAlignment="1">
      <alignment/>
    </xf>
    <xf numFmtId="165" fontId="1" fillId="0" borderId="28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165" fontId="1" fillId="0" borderId="9" xfId="15" applyNumberFormat="1" applyFont="1" applyFill="1" applyBorder="1" applyAlignment="1">
      <alignment/>
    </xf>
    <xf numFmtId="0" fontId="1" fillId="0" borderId="0" xfId="0" applyFont="1" applyFill="1" applyAlignment="1">
      <alignment/>
    </xf>
    <xf numFmtId="165" fontId="1" fillId="0" borderId="0" xfId="0" applyNumberFormat="1" applyFont="1" applyFill="1" applyAlignment="1">
      <alignment/>
    </xf>
    <xf numFmtId="0" fontId="7" fillId="0" borderId="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13" xfId="0" applyFont="1" applyFill="1" applyBorder="1" applyAlignment="1" quotePrefix="1">
      <alignment/>
    </xf>
    <xf numFmtId="43" fontId="1" fillId="0" borderId="7" xfId="15" applyFont="1" applyFill="1" applyBorder="1" applyAlignment="1">
      <alignment/>
    </xf>
    <xf numFmtId="167" fontId="1" fillId="0" borderId="3" xfId="0" applyNumberFormat="1" applyFont="1" applyFill="1" applyBorder="1" applyAlignment="1">
      <alignment/>
    </xf>
    <xf numFmtId="43" fontId="1" fillId="0" borderId="0" xfId="15" applyFont="1" applyFill="1" applyBorder="1" applyAlignment="1">
      <alignment/>
    </xf>
    <xf numFmtId="43" fontId="1" fillId="0" borderId="13" xfId="15" applyFont="1" applyFill="1" applyBorder="1" applyAlignment="1">
      <alignment horizontal="right"/>
    </xf>
    <xf numFmtId="43" fontId="1" fillId="0" borderId="5" xfId="15" applyFont="1" applyFill="1" applyBorder="1" applyAlignment="1">
      <alignment horizontal="right"/>
    </xf>
    <xf numFmtId="43" fontId="1" fillId="0" borderId="13" xfId="15" applyFont="1" applyFill="1" applyBorder="1" applyAlignment="1">
      <alignment/>
    </xf>
    <xf numFmtId="43" fontId="1" fillId="0" borderId="5" xfId="15" applyFont="1" applyFill="1" applyBorder="1" applyAlignment="1">
      <alignment/>
    </xf>
    <xf numFmtId="0" fontId="1" fillId="0" borderId="3" xfId="0" applyFont="1" applyFill="1" applyBorder="1" applyAlignment="1">
      <alignment/>
    </xf>
    <xf numFmtId="165" fontId="1" fillId="0" borderId="3" xfId="15" applyNumberFormat="1" applyFont="1" applyFill="1" applyBorder="1" applyAlignment="1">
      <alignment/>
    </xf>
    <xf numFmtId="43" fontId="1" fillId="0" borderId="15" xfId="15" applyFont="1" applyFill="1" applyBorder="1" applyAlignment="1">
      <alignment/>
    </xf>
    <xf numFmtId="43" fontId="1" fillId="0" borderId="29" xfId="15" applyFont="1" applyFill="1" applyBorder="1" applyAlignment="1">
      <alignment horizontal="right"/>
    </xf>
    <xf numFmtId="43" fontId="1" fillId="0" borderId="24" xfId="15" applyFont="1" applyFill="1" applyBorder="1" applyAlignment="1">
      <alignment horizontal="right"/>
    </xf>
    <xf numFmtId="165" fontId="1" fillId="0" borderId="17" xfId="0" applyNumberFormat="1" applyFont="1" applyFill="1" applyBorder="1" applyAlignment="1">
      <alignment/>
    </xf>
    <xf numFmtId="0" fontId="20" fillId="0" borderId="6" xfId="0" applyFont="1" applyBorder="1" applyAlignment="1">
      <alignment/>
    </xf>
    <xf numFmtId="0" fontId="20" fillId="0" borderId="13" xfId="0" applyFont="1" applyFill="1" applyBorder="1" applyAlignment="1">
      <alignment/>
    </xf>
    <xf numFmtId="0" fontId="20" fillId="0" borderId="13" xfId="0" applyFont="1" applyBorder="1" applyAlignment="1">
      <alignment/>
    </xf>
    <xf numFmtId="0" fontId="1" fillId="0" borderId="15" xfId="0" applyFont="1" applyFill="1" applyBorder="1" applyAlignment="1">
      <alignment/>
    </xf>
    <xf numFmtId="165" fontId="1" fillId="0" borderId="22" xfId="15" applyNumberFormat="1" applyFont="1" applyBorder="1" applyAlignment="1">
      <alignment/>
    </xf>
    <xf numFmtId="0" fontId="2" fillId="0" borderId="12" xfId="0" applyFont="1" applyFill="1" applyBorder="1" applyAlignment="1">
      <alignment horizontal="right"/>
    </xf>
    <xf numFmtId="165" fontId="1" fillId="0" borderId="30" xfId="0" applyNumberFormat="1" applyFont="1" applyFill="1" applyBorder="1" applyAlignment="1">
      <alignment/>
    </xf>
    <xf numFmtId="165" fontId="1" fillId="0" borderId="18" xfId="0" applyNumberFormat="1" applyFont="1" applyFill="1" applyBorder="1" applyAlignment="1">
      <alignment/>
    </xf>
    <xf numFmtId="165" fontId="1" fillId="0" borderId="21" xfId="0" applyNumberFormat="1" applyFont="1" applyFill="1" applyBorder="1" applyAlignment="1">
      <alignment/>
    </xf>
    <xf numFmtId="165" fontId="1" fillId="0" borderId="14" xfId="0" applyNumberFormat="1" applyFont="1" applyFill="1" applyBorder="1" applyAlignment="1">
      <alignment/>
    </xf>
    <xf numFmtId="0" fontId="2" fillId="0" borderId="18" xfId="0" applyFont="1" applyBorder="1" applyAlignment="1">
      <alignment horizontal="right"/>
    </xf>
    <xf numFmtId="0" fontId="1" fillId="0" borderId="18" xfId="0" applyFont="1" applyBorder="1" applyAlignment="1">
      <alignment/>
    </xf>
    <xf numFmtId="165" fontId="7" fillId="0" borderId="5" xfId="15" applyNumberFormat="1" applyFont="1" applyFill="1" applyBorder="1" applyAlignment="1">
      <alignment/>
    </xf>
    <xf numFmtId="165" fontId="7" fillId="0" borderId="24" xfId="15" applyNumberFormat="1" applyFont="1" applyBorder="1" applyAlignment="1">
      <alignment/>
    </xf>
    <xf numFmtId="165" fontId="7" fillId="0" borderId="24" xfId="15" applyNumberFormat="1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7" fillId="2" borderId="16" xfId="0" applyFont="1" applyFill="1" applyBorder="1" applyAlignment="1">
      <alignment horizontal="left"/>
    </xf>
    <xf numFmtId="43" fontId="1" fillId="0" borderId="31" xfId="15" applyFont="1" applyFill="1" applyBorder="1" applyAlignment="1">
      <alignment horizontal="right"/>
    </xf>
    <xf numFmtId="43" fontId="1" fillId="0" borderId="32" xfId="15" applyFont="1" applyFill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165" fontId="1" fillId="0" borderId="30" xfId="15" applyNumberFormat="1" applyFont="1" applyFill="1" applyBorder="1" applyAlignment="1">
      <alignment/>
    </xf>
    <xf numFmtId="165" fontId="1" fillId="0" borderId="16" xfId="15" applyNumberFormat="1" applyFont="1" applyBorder="1" applyAlignment="1">
      <alignment/>
    </xf>
    <xf numFmtId="165" fontId="1" fillId="0" borderId="17" xfId="15" applyNumberFormat="1" applyFont="1" applyFill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165" fontId="2" fillId="0" borderId="33" xfId="15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165" fontId="2" fillId="0" borderId="6" xfId="15" applyNumberFormat="1" applyFont="1" applyBorder="1" applyAlignment="1">
      <alignment/>
    </xf>
    <xf numFmtId="165" fontId="2" fillId="0" borderId="5" xfId="15" applyNumberFormat="1" applyFont="1" applyBorder="1" applyAlignment="1">
      <alignment/>
    </xf>
    <xf numFmtId="165" fontId="2" fillId="0" borderId="34" xfId="15" applyNumberFormat="1" applyFont="1" applyFill="1" applyBorder="1" applyAlignment="1">
      <alignment/>
    </xf>
    <xf numFmtId="165" fontId="2" fillId="0" borderId="26" xfId="15" applyNumberFormat="1" applyFont="1" applyBorder="1" applyAlignment="1">
      <alignment/>
    </xf>
    <xf numFmtId="165" fontId="2" fillId="0" borderId="28" xfId="15" applyNumberFormat="1" applyFont="1" applyFill="1" applyBorder="1" applyAlignment="1">
      <alignment/>
    </xf>
    <xf numFmtId="165" fontId="2" fillId="0" borderId="28" xfId="15" applyNumberFormat="1" applyFont="1" applyBorder="1" applyAlignment="1">
      <alignment/>
    </xf>
    <xf numFmtId="165" fontId="2" fillId="0" borderId="34" xfId="15" applyNumberFormat="1" applyFont="1" applyBorder="1" applyAlignment="1">
      <alignment/>
    </xf>
    <xf numFmtId="165" fontId="1" fillId="0" borderId="13" xfId="0" applyNumberFormat="1" applyFont="1" applyFill="1" applyBorder="1" applyAlignment="1">
      <alignment/>
    </xf>
    <xf numFmtId="165" fontId="1" fillId="0" borderId="6" xfId="0" applyNumberFormat="1" applyFont="1" applyFill="1" applyBorder="1" applyAlignment="1">
      <alignment/>
    </xf>
    <xf numFmtId="165" fontId="2" fillId="0" borderId="22" xfId="15" applyNumberFormat="1" applyFont="1" applyFill="1" applyBorder="1" applyAlignment="1">
      <alignment/>
    </xf>
    <xf numFmtId="0" fontId="1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2" borderId="17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1"/>
  <sheetViews>
    <sheetView tabSelected="1" zoomScale="90" zoomScaleNormal="90" zoomScaleSheetLayoutView="75" workbookViewId="0" topLeftCell="A1">
      <selection activeCell="E45" sqref="E45"/>
    </sheetView>
  </sheetViews>
  <sheetFormatPr defaultColWidth="9.140625" defaultRowHeight="14.25"/>
  <cols>
    <col min="1" max="1" width="1.8515625" style="1" customWidth="1"/>
    <col min="2" max="2" width="2.8515625" style="1" customWidth="1"/>
    <col min="3" max="3" width="85.57421875" style="1" customWidth="1"/>
    <col min="4" max="4" width="36.57421875" style="1" customWidth="1"/>
    <col min="5" max="5" width="36.421875" style="1" customWidth="1"/>
    <col min="6" max="6" width="2.00390625" style="1" customWidth="1"/>
    <col min="7" max="7" width="2.57421875" style="1" customWidth="1"/>
    <col min="8" max="8" width="10.421875" style="1" customWidth="1"/>
    <col min="9" max="9" width="12.8515625" style="1" customWidth="1"/>
    <col min="10" max="10" width="10.140625" style="1" customWidth="1"/>
    <col min="11" max="11" width="10.8515625" style="1" customWidth="1"/>
    <col min="12" max="16384" width="9.57421875" style="1" customWidth="1"/>
  </cols>
  <sheetData>
    <row r="1" spans="2:7" ht="14.25">
      <c r="B1" s="65"/>
      <c r="C1" s="2"/>
      <c r="D1" s="159"/>
      <c r="E1" s="187"/>
      <c r="F1" s="187"/>
      <c r="G1" s="4"/>
    </row>
    <row r="2" spans="2:7" ht="14.25">
      <c r="B2" s="14"/>
      <c r="C2" s="5"/>
      <c r="D2" s="160"/>
      <c r="E2" s="188"/>
      <c r="F2" s="188"/>
      <c r="G2" s="7"/>
    </row>
    <row r="3" spans="2:7" ht="14.25">
      <c r="B3" s="14"/>
      <c r="C3" s="5"/>
      <c r="D3" s="160"/>
      <c r="E3" s="160"/>
      <c r="F3" s="160"/>
      <c r="G3" s="7"/>
    </row>
    <row r="4" spans="2:7" ht="14.25">
      <c r="B4" s="14"/>
      <c r="C4" s="5"/>
      <c r="D4" s="160"/>
      <c r="E4" s="160"/>
      <c r="F4" s="160"/>
      <c r="G4" s="7"/>
    </row>
    <row r="5" spans="2:7" ht="14.25">
      <c r="B5" s="14"/>
      <c r="C5" s="5"/>
      <c r="D5" s="160"/>
      <c r="E5" s="160"/>
      <c r="F5" s="160"/>
      <c r="G5" s="7"/>
    </row>
    <row r="6" spans="2:7" ht="12.75">
      <c r="B6" s="14"/>
      <c r="C6" s="275" t="s">
        <v>86</v>
      </c>
      <c r="D6" s="275"/>
      <c r="E6" s="275"/>
      <c r="F6" s="109"/>
      <c r="G6" s="7"/>
    </row>
    <row r="7" spans="2:7" ht="12.75">
      <c r="B7" s="14"/>
      <c r="C7" s="276" t="s">
        <v>0</v>
      </c>
      <c r="D7" s="276"/>
      <c r="E7" s="276"/>
      <c r="F7" s="8"/>
      <c r="G7" s="7"/>
    </row>
    <row r="8" spans="2:7" ht="9" customHeight="1">
      <c r="B8" s="14"/>
      <c r="C8" s="277" t="s">
        <v>1</v>
      </c>
      <c r="D8" s="277"/>
      <c r="E8" s="277"/>
      <c r="F8" s="9"/>
      <c r="G8" s="7"/>
    </row>
    <row r="9" spans="2:7" ht="12.75">
      <c r="B9" s="14"/>
      <c r="C9" s="277" t="s">
        <v>2</v>
      </c>
      <c r="D9" s="277"/>
      <c r="E9" s="277"/>
      <c r="F9" s="9"/>
      <c r="G9" s="7"/>
    </row>
    <row r="10" spans="2:7" ht="12.75">
      <c r="B10" s="14"/>
      <c r="C10" s="277" t="s">
        <v>130</v>
      </c>
      <c r="D10" s="277"/>
      <c r="E10" s="277"/>
      <c r="F10" s="9"/>
      <c r="G10" s="7"/>
    </row>
    <row r="11" spans="2:7" ht="12.75">
      <c r="B11" s="14"/>
      <c r="C11" s="276" t="s">
        <v>43</v>
      </c>
      <c r="D11" s="276"/>
      <c r="E11" s="276"/>
      <c r="F11" s="8"/>
      <c r="G11" s="7"/>
    </row>
    <row r="12" spans="2:7" ht="12.75">
      <c r="B12" s="14"/>
      <c r="C12" s="8"/>
      <c r="D12" s="161"/>
      <c r="E12" s="161"/>
      <c r="F12" s="161"/>
      <c r="G12" s="7"/>
    </row>
    <row r="13" spans="2:7" ht="22.5" customHeight="1">
      <c r="B13" s="14"/>
      <c r="C13" s="280" t="s">
        <v>3</v>
      </c>
      <c r="D13" s="281"/>
      <c r="E13" s="281"/>
      <c r="F13" s="248"/>
      <c r="G13" s="7"/>
    </row>
    <row r="14" spans="2:7" ht="12.75">
      <c r="B14" s="14"/>
      <c r="C14" s="277"/>
      <c r="D14" s="282"/>
      <c r="E14" s="282"/>
      <c r="F14" s="10"/>
      <c r="G14" s="7"/>
    </row>
    <row r="15" spans="2:7" ht="12.75">
      <c r="B15" s="14"/>
      <c r="C15" s="278"/>
      <c r="D15" s="279"/>
      <c r="E15" s="279"/>
      <c r="F15" s="247"/>
      <c r="G15" s="7"/>
    </row>
    <row r="16" spans="2:7" ht="12.75">
      <c r="B16" s="14"/>
      <c r="C16" s="103"/>
      <c r="D16" s="252" t="s">
        <v>4</v>
      </c>
      <c r="E16" s="180" t="s">
        <v>5</v>
      </c>
      <c r="F16" s="162"/>
      <c r="G16" s="7"/>
    </row>
    <row r="17" spans="2:7" ht="12.75">
      <c r="B17" s="14"/>
      <c r="C17" s="101"/>
      <c r="D17" s="137" t="s">
        <v>6</v>
      </c>
      <c r="E17" s="154" t="s">
        <v>7</v>
      </c>
      <c r="F17" s="163"/>
      <c r="G17" s="7"/>
    </row>
    <row r="18" spans="2:7" ht="12.75">
      <c r="B18" s="14"/>
      <c r="C18" s="101"/>
      <c r="D18" s="137" t="s">
        <v>8</v>
      </c>
      <c r="E18" s="154" t="s">
        <v>88</v>
      </c>
      <c r="F18" s="163"/>
      <c r="G18" s="7"/>
    </row>
    <row r="19" spans="2:7" ht="12.75">
      <c r="B19" s="14"/>
      <c r="C19" s="101"/>
      <c r="D19" s="251">
        <v>38807</v>
      </c>
      <c r="E19" s="156">
        <v>38717</v>
      </c>
      <c r="F19" s="164"/>
      <c r="G19" s="7"/>
    </row>
    <row r="20" spans="2:7" ht="12.75">
      <c r="B20" s="14"/>
      <c r="C20" s="101"/>
      <c r="D20" s="139" t="s">
        <v>9</v>
      </c>
      <c r="E20" s="158" t="s">
        <v>9</v>
      </c>
      <c r="F20" s="163"/>
      <c r="G20" s="7"/>
    </row>
    <row r="21" spans="2:7" ht="12.75">
      <c r="B21" s="14"/>
      <c r="C21" s="110" t="s">
        <v>10</v>
      </c>
      <c r="D21" s="237"/>
      <c r="E21" s="253"/>
      <c r="F21" s="254"/>
      <c r="G21" s="7"/>
    </row>
    <row r="22" spans="2:7" ht="12.75">
      <c r="B22" s="14"/>
      <c r="C22" s="232" t="s">
        <v>136</v>
      </c>
      <c r="D22" s="199"/>
      <c r="E22" s="105"/>
      <c r="F22" s="13"/>
      <c r="G22" s="7"/>
    </row>
    <row r="23" spans="2:11" ht="12.75">
      <c r="B23" s="14"/>
      <c r="C23" s="77" t="s">
        <v>11</v>
      </c>
      <c r="D23" s="197">
        <v>12743</v>
      </c>
      <c r="E23" s="166">
        <v>13421</v>
      </c>
      <c r="F23" s="17"/>
      <c r="G23" s="7"/>
      <c r="H23" s="15"/>
      <c r="I23" s="16"/>
      <c r="J23" s="16"/>
      <c r="K23" s="15"/>
    </row>
    <row r="24" spans="2:8" ht="12.75">
      <c r="B24" s="14"/>
      <c r="C24" s="105" t="s">
        <v>12</v>
      </c>
      <c r="D24" s="173">
        <v>42500</v>
      </c>
      <c r="E24" s="17">
        <v>42500</v>
      </c>
      <c r="F24" s="17"/>
      <c r="G24" s="7"/>
      <c r="H24" s="15"/>
    </row>
    <row r="25" spans="2:8" ht="12.75" hidden="1">
      <c r="B25" s="14"/>
      <c r="C25" s="106" t="s">
        <v>13</v>
      </c>
      <c r="D25" s="173"/>
      <c r="E25" s="17"/>
      <c r="F25" s="17"/>
      <c r="G25" s="7"/>
      <c r="H25" s="15"/>
    </row>
    <row r="26" spans="2:8" ht="12.75">
      <c r="B26" s="14"/>
      <c r="C26" s="106" t="s">
        <v>91</v>
      </c>
      <c r="D26" s="173">
        <v>4032</v>
      </c>
      <c r="E26" s="17">
        <v>4806</v>
      </c>
      <c r="F26" s="17"/>
      <c r="G26" s="7"/>
      <c r="H26" s="15"/>
    </row>
    <row r="27" spans="2:8" ht="12.75">
      <c r="B27" s="14"/>
      <c r="C27" s="106" t="s">
        <v>116</v>
      </c>
      <c r="D27" s="181">
        <v>30851</v>
      </c>
      <c r="E27" s="166">
        <v>25283</v>
      </c>
      <c r="F27" s="17"/>
      <c r="G27" s="7"/>
      <c r="H27" s="15"/>
    </row>
    <row r="28" spans="2:8" ht="12.75">
      <c r="B28" s="14"/>
      <c r="C28" s="106" t="s">
        <v>14</v>
      </c>
      <c r="D28" s="173">
        <v>231449</v>
      </c>
      <c r="E28" s="17">
        <v>232112</v>
      </c>
      <c r="F28" s="17"/>
      <c r="G28" s="7"/>
      <c r="H28" s="15"/>
    </row>
    <row r="29" spans="2:8" ht="12.75">
      <c r="B29" s="14"/>
      <c r="C29" s="106"/>
      <c r="D29" s="256">
        <f>SUM(D23:D28)</f>
        <v>321575</v>
      </c>
      <c r="E29" s="257">
        <f>SUM(E23:E28)</f>
        <v>318122</v>
      </c>
      <c r="F29" s="17"/>
      <c r="G29" s="7"/>
      <c r="H29" s="15"/>
    </row>
    <row r="30" spans="2:8" ht="12.75">
      <c r="B30" s="14"/>
      <c r="C30" s="106"/>
      <c r="D30" s="173"/>
      <c r="E30" s="17"/>
      <c r="F30" s="17"/>
      <c r="G30" s="7"/>
      <c r="H30" s="15"/>
    </row>
    <row r="31" spans="2:8" ht="12.75">
      <c r="B31" s="14"/>
      <c r="C31" s="233" t="s">
        <v>137</v>
      </c>
      <c r="D31" s="173"/>
      <c r="E31" s="17"/>
      <c r="F31" s="17"/>
      <c r="G31" s="7"/>
      <c r="H31" s="15"/>
    </row>
    <row r="32" spans="2:8" ht="12.75">
      <c r="B32" s="14"/>
      <c r="C32" s="106" t="s">
        <v>15</v>
      </c>
      <c r="D32" s="173">
        <v>104318</v>
      </c>
      <c r="E32" s="17">
        <v>115055</v>
      </c>
      <c r="F32" s="17"/>
      <c r="G32" s="7"/>
      <c r="H32" s="15"/>
    </row>
    <row r="33" spans="2:8" ht="12.75">
      <c r="B33" s="14"/>
      <c r="C33" s="106" t="s">
        <v>93</v>
      </c>
      <c r="D33" s="173">
        <v>23609</v>
      </c>
      <c r="E33" s="17">
        <v>15703</v>
      </c>
      <c r="F33" s="17"/>
      <c r="G33" s="7"/>
      <c r="H33" s="15"/>
    </row>
    <row r="34" spans="2:8" ht="12.75">
      <c r="B34" s="14"/>
      <c r="C34" s="106" t="s">
        <v>117</v>
      </c>
      <c r="D34" s="173">
        <v>8881</v>
      </c>
      <c r="E34" s="17">
        <v>6396</v>
      </c>
      <c r="F34" s="17"/>
      <c r="G34" s="7"/>
      <c r="H34" s="15"/>
    </row>
    <row r="35" spans="2:8" ht="12.75">
      <c r="B35" s="14"/>
      <c r="C35" s="106" t="s">
        <v>16</v>
      </c>
      <c r="D35" s="173">
        <v>3734</v>
      </c>
      <c r="E35" s="17">
        <v>8203</v>
      </c>
      <c r="F35" s="17"/>
      <c r="G35" s="7"/>
      <c r="H35" s="15"/>
    </row>
    <row r="36" spans="2:8" ht="12.75">
      <c r="B36" s="14"/>
      <c r="C36" s="106" t="s">
        <v>17</v>
      </c>
      <c r="D36" s="173">
        <v>275177</v>
      </c>
      <c r="E36" s="17">
        <v>246569</v>
      </c>
      <c r="F36" s="17"/>
      <c r="G36" s="7"/>
      <c r="H36" s="15"/>
    </row>
    <row r="37" spans="2:8" ht="12.75">
      <c r="B37" s="14"/>
      <c r="C37" s="106" t="s">
        <v>18</v>
      </c>
      <c r="D37" s="173">
        <v>33902</v>
      </c>
      <c r="E37" s="17">
        <v>29548</v>
      </c>
      <c r="F37" s="17"/>
      <c r="G37" s="7"/>
      <c r="H37" s="15"/>
    </row>
    <row r="38" spans="2:8" ht="12.75">
      <c r="B38" s="14"/>
      <c r="C38" s="106"/>
      <c r="D38" s="256">
        <f>SUM(D32:D37)</f>
        <v>449621</v>
      </c>
      <c r="E38" s="257">
        <f>SUM(E32:E37)</f>
        <v>421474</v>
      </c>
      <c r="F38" s="17"/>
      <c r="G38" s="7"/>
      <c r="H38" s="15"/>
    </row>
    <row r="39" spans="2:8" ht="13.5" thickBot="1">
      <c r="B39" s="14"/>
      <c r="C39" s="107" t="s">
        <v>141</v>
      </c>
      <c r="D39" s="190">
        <f>+D29+D38</f>
        <v>771196</v>
      </c>
      <c r="E39" s="190">
        <f>+E29+E38</f>
        <v>739596</v>
      </c>
      <c r="F39" s="17"/>
      <c r="G39" s="7"/>
      <c r="H39" s="15"/>
    </row>
    <row r="40" spans="2:7" ht="13.5" thickTop="1">
      <c r="B40" s="14"/>
      <c r="C40" s="77"/>
      <c r="D40" s="192"/>
      <c r="E40" s="12"/>
      <c r="F40" s="13"/>
      <c r="G40" s="7"/>
    </row>
    <row r="41" spans="2:7" ht="12.75">
      <c r="B41" s="14"/>
      <c r="C41" s="77"/>
      <c r="D41" s="192"/>
      <c r="E41" s="12"/>
      <c r="F41" s="13"/>
      <c r="G41" s="7"/>
    </row>
    <row r="42" spans="2:7" ht="12.75">
      <c r="B42" s="14"/>
      <c r="C42" s="75" t="s">
        <v>19</v>
      </c>
      <c r="D42" s="235"/>
      <c r="E42" s="120"/>
      <c r="F42" s="17"/>
      <c r="G42" s="7"/>
    </row>
    <row r="43" spans="2:7" ht="12.75">
      <c r="B43" s="14"/>
      <c r="C43" s="232" t="s">
        <v>138</v>
      </c>
      <c r="D43" s="199"/>
      <c r="E43" s="236"/>
      <c r="F43" s="17"/>
      <c r="G43" s="7"/>
    </row>
    <row r="44" spans="2:8" ht="12.75">
      <c r="B44" s="14"/>
      <c r="C44" s="77" t="s">
        <v>132</v>
      </c>
      <c r="D44" s="197">
        <v>283</v>
      </c>
      <c r="E44" s="166">
        <v>0</v>
      </c>
      <c r="F44" s="17"/>
      <c r="G44" s="7"/>
      <c r="H44" s="15"/>
    </row>
    <row r="45" spans="2:8" ht="12.75">
      <c r="B45" s="14"/>
      <c r="C45" s="105" t="s">
        <v>119</v>
      </c>
      <c r="D45" s="174">
        <v>1495</v>
      </c>
      <c r="E45" s="166">
        <v>1521</v>
      </c>
      <c r="F45" s="17"/>
      <c r="G45" s="7"/>
      <c r="H45" s="15"/>
    </row>
    <row r="46" spans="2:8" ht="12.75">
      <c r="B46" s="14"/>
      <c r="C46" s="105"/>
      <c r="D46" s="258">
        <f>SUM(D44:D45)</f>
        <v>1778</v>
      </c>
      <c r="E46" s="256">
        <f>SUM(E44:E45)</f>
        <v>1521</v>
      </c>
      <c r="F46" s="17"/>
      <c r="G46" s="7"/>
      <c r="H46" s="15"/>
    </row>
    <row r="47" spans="2:8" ht="12.75">
      <c r="B47" s="14"/>
      <c r="C47" s="105"/>
      <c r="D47" s="173"/>
      <c r="E47" s="17"/>
      <c r="F47" s="17"/>
      <c r="G47" s="7"/>
      <c r="H47" s="15"/>
    </row>
    <row r="48" spans="2:8" ht="12.75">
      <c r="B48" s="14"/>
      <c r="C48" s="234" t="s">
        <v>139</v>
      </c>
      <c r="D48" s="173"/>
      <c r="E48" s="17"/>
      <c r="F48" s="17"/>
      <c r="G48" s="7"/>
      <c r="H48" s="15"/>
    </row>
    <row r="49" spans="2:8" ht="12.75">
      <c r="B49" s="14"/>
      <c r="C49" s="105" t="s">
        <v>118</v>
      </c>
      <c r="D49" s="173">
        <v>200302</v>
      </c>
      <c r="E49" s="17">
        <v>188583</v>
      </c>
      <c r="F49" s="17"/>
      <c r="G49" s="7"/>
      <c r="H49" s="15"/>
    </row>
    <row r="50" spans="2:8" ht="12.75">
      <c r="B50" s="14"/>
      <c r="C50" s="105" t="s">
        <v>20</v>
      </c>
      <c r="D50" s="173">
        <v>85147</v>
      </c>
      <c r="E50" s="17">
        <v>88123</v>
      </c>
      <c r="F50" s="17"/>
      <c r="G50" s="7"/>
      <c r="H50" s="15"/>
    </row>
    <row r="51" spans="2:11" ht="12.75" customHeight="1">
      <c r="B51" s="14"/>
      <c r="C51" s="105" t="s">
        <v>115</v>
      </c>
      <c r="D51" s="173">
        <v>55100</v>
      </c>
      <c r="E51" s="17">
        <v>44000</v>
      </c>
      <c r="F51" s="17"/>
      <c r="G51" s="7"/>
      <c r="H51" s="15"/>
      <c r="K51" s="18"/>
    </row>
    <row r="52" spans="2:8" ht="12.75">
      <c r="B52" s="14"/>
      <c r="C52" s="105" t="s">
        <v>21</v>
      </c>
      <c r="D52" s="173">
        <v>0</v>
      </c>
      <c r="E52" s="17">
        <v>17</v>
      </c>
      <c r="F52" s="17"/>
      <c r="G52" s="7"/>
      <c r="H52" s="15"/>
    </row>
    <row r="53" spans="2:8" ht="15" customHeight="1">
      <c r="B53" s="14"/>
      <c r="C53" s="105" t="s">
        <v>81</v>
      </c>
      <c r="D53" s="173">
        <v>471</v>
      </c>
      <c r="E53" s="17">
        <v>182</v>
      </c>
      <c r="F53" s="17"/>
      <c r="G53" s="7"/>
      <c r="H53" s="15"/>
    </row>
    <row r="54" spans="2:8" ht="12.75" hidden="1">
      <c r="B54" s="14"/>
      <c r="C54" s="105" t="s">
        <v>22</v>
      </c>
      <c r="D54" s="173"/>
      <c r="E54" s="17">
        <v>0</v>
      </c>
      <c r="F54" s="17"/>
      <c r="G54" s="7"/>
      <c r="H54" s="15"/>
    </row>
    <row r="55" spans="2:8" ht="12.75">
      <c r="B55" s="14"/>
      <c r="C55" s="105" t="s">
        <v>77</v>
      </c>
      <c r="D55" s="173">
        <v>99287</v>
      </c>
      <c r="E55" s="17">
        <v>93696</v>
      </c>
      <c r="F55" s="17"/>
      <c r="G55" s="7"/>
      <c r="H55" s="15"/>
    </row>
    <row r="56" spans="2:8" ht="12.75">
      <c r="B56" s="14"/>
      <c r="C56" s="105"/>
      <c r="D56" s="256">
        <f>SUM(D49:D55)</f>
        <v>440307</v>
      </c>
      <c r="E56" s="256">
        <f>SUM(E49:E55)</f>
        <v>414601</v>
      </c>
      <c r="F56" s="17"/>
      <c r="G56" s="7"/>
      <c r="H56" s="15"/>
    </row>
    <row r="57" spans="2:8" ht="12.75">
      <c r="B57" s="14"/>
      <c r="C57" s="75" t="s">
        <v>142</v>
      </c>
      <c r="D57" s="231">
        <f>+D46+D56</f>
        <v>442085</v>
      </c>
      <c r="E57" s="238">
        <f>+E46+E56</f>
        <v>416122</v>
      </c>
      <c r="F57" s="19"/>
      <c r="G57" s="7"/>
      <c r="H57" s="15"/>
    </row>
    <row r="58" spans="2:7" ht="12.75">
      <c r="B58" s="14"/>
      <c r="C58" s="77"/>
      <c r="D58" s="192"/>
      <c r="E58" s="12"/>
      <c r="F58" s="13"/>
      <c r="G58" s="7"/>
    </row>
    <row r="59" spans="2:7" ht="12.75">
      <c r="B59" s="14"/>
      <c r="C59" s="77"/>
      <c r="D59" s="192"/>
      <c r="E59" s="12"/>
      <c r="F59" s="13"/>
      <c r="G59" s="7"/>
    </row>
    <row r="60" spans="2:7" ht="12.75">
      <c r="B60" s="14"/>
      <c r="C60" s="75" t="s">
        <v>23</v>
      </c>
      <c r="D60" s="192"/>
      <c r="E60" s="12"/>
      <c r="F60" s="13"/>
      <c r="G60" s="7"/>
    </row>
    <row r="61" spans="2:7" ht="12.75">
      <c r="B61" s="14"/>
      <c r="C61" s="75" t="s">
        <v>154</v>
      </c>
      <c r="D61" s="192"/>
      <c r="E61" s="12"/>
      <c r="F61" s="13"/>
      <c r="G61" s="7"/>
    </row>
    <row r="62" spans="2:8" ht="12.75">
      <c r="B62" s="14"/>
      <c r="C62" s="105" t="s">
        <v>24</v>
      </c>
      <c r="D62" s="189">
        <v>108837</v>
      </c>
      <c r="E62" s="165">
        <v>108802</v>
      </c>
      <c r="F62" s="17"/>
      <c r="G62" s="7"/>
      <c r="H62" s="15"/>
    </row>
    <row r="63" spans="2:8" ht="12.75">
      <c r="B63" s="14"/>
      <c r="C63" s="105" t="s">
        <v>25</v>
      </c>
      <c r="D63" s="173">
        <v>26541</v>
      </c>
      <c r="E63" s="17">
        <v>26508</v>
      </c>
      <c r="F63" s="17"/>
      <c r="G63" s="7"/>
      <c r="H63" s="15"/>
    </row>
    <row r="64" spans="2:8" ht="12.75">
      <c r="B64" s="14"/>
      <c r="C64" s="105" t="s">
        <v>26</v>
      </c>
      <c r="D64" s="173">
        <v>7692</v>
      </c>
      <c r="E64" s="17">
        <v>4052</v>
      </c>
      <c r="F64" s="17"/>
      <c r="G64" s="7"/>
      <c r="H64" s="15"/>
    </row>
    <row r="65" spans="2:8" ht="12.75">
      <c r="B65" s="14"/>
      <c r="C65" s="105" t="s">
        <v>110</v>
      </c>
      <c r="D65" s="173">
        <v>816</v>
      </c>
      <c r="E65" s="17">
        <v>856</v>
      </c>
      <c r="F65" s="17"/>
      <c r="G65" s="7"/>
      <c r="H65" s="15"/>
    </row>
    <row r="66" spans="2:8" ht="12.75">
      <c r="B66" s="14"/>
      <c r="C66" s="105" t="s">
        <v>120</v>
      </c>
      <c r="D66" s="173">
        <v>148963</v>
      </c>
      <c r="E66" s="17">
        <f>143719+3917</f>
        <v>147636</v>
      </c>
      <c r="F66" s="17"/>
      <c r="G66" s="7"/>
      <c r="H66" s="15"/>
    </row>
    <row r="67" spans="2:8" ht="12.75">
      <c r="B67" s="14"/>
      <c r="C67" s="105"/>
      <c r="D67" s="238">
        <f>SUM(D62:D66)</f>
        <v>292849</v>
      </c>
      <c r="E67" s="167">
        <f>SUM(E62:E66)</f>
        <v>287854</v>
      </c>
      <c r="F67" s="19"/>
      <c r="G67" s="7"/>
      <c r="H67" s="15"/>
    </row>
    <row r="68" spans="2:7" ht="6" customHeight="1">
      <c r="B68" s="14"/>
      <c r="C68" s="77"/>
      <c r="D68" s="239"/>
      <c r="E68" s="121"/>
      <c r="F68" s="13"/>
      <c r="G68" s="7"/>
    </row>
    <row r="69" spans="2:8" ht="12.75">
      <c r="B69" s="14"/>
      <c r="C69" s="75" t="s">
        <v>140</v>
      </c>
      <c r="D69" s="273">
        <v>36137</v>
      </c>
      <c r="E69" s="272">
        <v>35620</v>
      </c>
      <c r="F69" s="116"/>
      <c r="G69" s="7"/>
      <c r="H69" s="15"/>
    </row>
    <row r="70" spans="2:8" ht="12.75">
      <c r="B70" s="14"/>
      <c r="C70" s="75" t="s">
        <v>161</v>
      </c>
      <c r="D70" s="240">
        <v>125</v>
      </c>
      <c r="E70" s="241">
        <v>0</v>
      </c>
      <c r="F70" s="116"/>
      <c r="G70" s="7"/>
      <c r="H70" s="15"/>
    </row>
    <row r="71" spans="2:7" ht="6" customHeight="1">
      <c r="B71" s="14"/>
      <c r="C71" s="104"/>
      <c r="D71" s="192"/>
      <c r="E71" s="272"/>
      <c r="F71" s="116"/>
      <c r="G71" s="7"/>
    </row>
    <row r="72" spans="2:7" ht="12" customHeight="1">
      <c r="B72" s="14"/>
      <c r="C72" s="104" t="s">
        <v>143</v>
      </c>
      <c r="D72" s="240">
        <f>+D67+D69+D70</f>
        <v>329111</v>
      </c>
      <c r="E72" s="241">
        <f>+E67+E69+E70</f>
        <v>323474</v>
      </c>
      <c r="F72" s="116"/>
      <c r="G72" s="7"/>
    </row>
    <row r="73" spans="2:8" ht="13.5" thickBot="1">
      <c r="B73" s="14"/>
      <c r="C73" s="104" t="s">
        <v>144</v>
      </c>
      <c r="D73" s="191">
        <f>+D57+D72</f>
        <v>771196</v>
      </c>
      <c r="E73" s="168">
        <f>+E57+E72</f>
        <v>739596</v>
      </c>
      <c r="F73" s="19"/>
      <c r="G73" s="7"/>
      <c r="H73" s="15"/>
    </row>
    <row r="74" spans="2:7" ht="13.5" thickTop="1">
      <c r="B74" s="14"/>
      <c r="C74" s="77"/>
      <c r="D74" s="192"/>
      <c r="E74" s="12"/>
      <c r="F74" s="13"/>
      <c r="G74" s="7"/>
    </row>
    <row r="75" spans="2:7" ht="13.5" thickBot="1">
      <c r="B75" s="14"/>
      <c r="C75" s="21" t="s">
        <v>27</v>
      </c>
      <c r="D75" s="194">
        <f>+D67/D62</f>
        <v>2.69071179837739</v>
      </c>
      <c r="E75" s="22">
        <f>+E67/E62</f>
        <v>2.6456682781566516</v>
      </c>
      <c r="F75" s="117"/>
      <c r="G75" s="7"/>
    </row>
    <row r="76" spans="2:7" ht="13.5" thickTop="1">
      <c r="B76" s="14"/>
      <c r="C76" s="108"/>
      <c r="D76" s="118"/>
      <c r="E76" s="118"/>
      <c r="F76" s="119"/>
      <c r="G76" s="7"/>
    </row>
    <row r="77" spans="2:7" ht="13.5" thickBot="1">
      <c r="B77" s="23"/>
      <c r="C77" s="56"/>
      <c r="D77" s="89"/>
      <c r="E77" s="89"/>
      <c r="F77" s="89"/>
      <c r="G77" s="25"/>
    </row>
    <row r="78" spans="3:7" ht="12.75">
      <c r="C78" s="12"/>
      <c r="D78" s="12"/>
      <c r="E78" s="12"/>
      <c r="F78" s="12"/>
      <c r="G78" s="12"/>
    </row>
    <row r="80" ht="12.75">
      <c r="D80" s="16"/>
    </row>
    <row r="81" spans="4:6" ht="12.75">
      <c r="D81" s="16"/>
      <c r="E81" s="15"/>
      <c r="F81" s="15"/>
    </row>
  </sheetData>
  <mergeCells count="9">
    <mergeCell ref="C15:E15"/>
    <mergeCell ref="C10:E10"/>
    <mergeCell ref="C11:E11"/>
    <mergeCell ref="C13:E13"/>
    <mergeCell ref="C14:E14"/>
    <mergeCell ref="C6:E6"/>
    <mergeCell ref="C7:E7"/>
    <mergeCell ref="C8:E8"/>
    <mergeCell ref="C9:E9"/>
  </mergeCells>
  <printOptions horizontalCentered="1"/>
  <pageMargins left="0.38" right="0.75" top="0.55" bottom="0.36" header="0.53" footer="0.18"/>
  <pageSetup horizontalDpi="300" verticalDpi="300" orientation="portrait" paperSize="9" scale="77" r:id="rId3"/>
  <legacyDrawing r:id="rId2"/>
  <oleObjects>
    <oleObject progId="Paint.Picture" shapeId="17260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zoomScaleSheetLayoutView="75" workbookViewId="0" topLeftCell="A1">
      <selection activeCell="G33" sqref="G33"/>
    </sheetView>
  </sheetViews>
  <sheetFormatPr defaultColWidth="9.140625" defaultRowHeight="14.25"/>
  <cols>
    <col min="1" max="1" width="2.140625" style="29" customWidth="1"/>
    <col min="2" max="2" width="3.57421875" style="29" customWidth="1"/>
    <col min="3" max="3" width="65.57421875" style="29" customWidth="1"/>
    <col min="4" max="4" width="22.57421875" style="1" bestFit="1" customWidth="1"/>
    <col min="5" max="5" width="2.140625" style="1" customWidth="1"/>
    <col min="6" max="6" width="26.421875" style="1" customWidth="1"/>
    <col min="7" max="7" width="28.8515625" style="1" customWidth="1"/>
    <col min="8" max="8" width="22.57421875" style="1" customWidth="1"/>
    <col min="9" max="9" width="3.8515625" style="29" customWidth="1"/>
    <col min="10" max="10" width="9.57421875" style="29" customWidth="1"/>
    <col min="11" max="11" width="11.57421875" style="29" bestFit="1" customWidth="1"/>
    <col min="12" max="16384" width="9.57421875" style="29" customWidth="1"/>
  </cols>
  <sheetData>
    <row r="1" ht="15.75">
      <c r="H1" s="175"/>
    </row>
    <row r="2" ht="13.5" thickBot="1"/>
    <row r="3" spans="1:9" ht="12.75">
      <c r="A3" s="26"/>
      <c r="B3" s="27"/>
      <c r="C3" s="27"/>
      <c r="D3" s="148"/>
      <c r="E3" s="148"/>
      <c r="F3" s="148"/>
      <c r="G3" s="148"/>
      <c r="H3" s="148"/>
      <c r="I3" s="28"/>
    </row>
    <row r="4" spans="1:9" ht="15">
      <c r="A4" s="30"/>
      <c r="B4" s="31"/>
      <c r="C4" s="31"/>
      <c r="D4" s="12"/>
      <c r="E4" s="12"/>
      <c r="F4" s="12"/>
      <c r="G4" s="12"/>
      <c r="H4" s="176"/>
      <c r="I4" s="32"/>
    </row>
    <row r="5" spans="1:9" ht="15">
      <c r="A5" s="30"/>
      <c r="B5" s="31"/>
      <c r="C5" s="31"/>
      <c r="D5" s="12"/>
      <c r="E5" s="12"/>
      <c r="F5" s="12"/>
      <c r="G5" s="12"/>
      <c r="H5" s="177"/>
      <c r="I5" s="32"/>
    </row>
    <row r="6" spans="1:9" ht="12.75">
      <c r="A6" s="30"/>
      <c r="B6" s="31"/>
      <c r="C6" s="31"/>
      <c r="D6" s="12"/>
      <c r="E6" s="12"/>
      <c r="F6" s="12"/>
      <c r="G6" s="12"/>
      <c r="H6" s="12"/>
      <c r="I6" s="32"/>
    </row>
    <row r="7" spans="1:9" ht="21" customHeight="1">
      <c r="A7" s="30"/>
      <c r="B7" s="286"/>
      <c r="C7" s="282"/>
      <c r="D7" s="282"/>
      <c r="E7" s="282"/>
      <c r="F7" s="282"/>
      <c r="G7" s="282"/>
      <c r="H7" s="282"/>
      <c r="I7" s="33"/>
    </row>
    <row r="8" spans="1:9" s="35" customFormat="1" ht="12">
      <c r="A8" s="94"/>
      <c r="B8" s="275" t="s">
        <v>86</v>
      </c>
      <c r="C8" s="275"/>
      <c r="D8" s="275"/>
      <c r="E8" s="275"/>
      <c r="F8" s="275"/>
      <c r="G8" s="275"/>
      <c r="H8" s="275"/>
      <c r="I8" s="34"/>
    </row>
    <row r="9" spans="1:9" s="35" customFormat="1" ht="12.75">
      <c r="A9" s="94"/>
      <c r="B9" s="276" t="s">
        <v>0</v>
      </c>
      <c r="C9" s="282"/>
      <c r="D9" s="282"/>
      <c r="E9" s="282"/>
      <c r="F9" s="282"/>
      <c r="G9" s="282"/>
      <c r="H9" s="282"/>
      <c r="I9" s="36"/>
    </row>
    <row r="10" spans="1:9" ht="9" customHeight="1">
      <c r="A10" s="30"/>
      <c r="B10" s="31"/>
      <c r="C10" s="31"/>
      <c r="D10" s="12"/>
      <c r="E10" s="12"/>
      <c r="F10" s="12"/>
      <c r="G10" s="12"/>
      <c r="H10" s="12"/>
      <c r="I10" s="32"/>
    </row>
    <row r="11" spans="1:9" s="38" customFormat="1" ht="12.75">
      <c r="A11" s="11"/>
      <c r="B11" s="277" t="s">
        <v>2</v>
      </c>
      <c r="C11" s="277"/>
      <c r="D11" s="277"/>
      <c r="E11" s="277"/>
      <c r="F11" s="277"/>
      <c r="G11" s="277"/>
      <c r="H11" s="277"/>
      <c r="I11" s="37"/>
    </row>
    <row r="12" spans="1:9" s="38" customFormat="1" ht="12.75">
      <c r="A12" s="11"/>
      <c r="B12" s="277" t="str">
        <f>'BS'!C10</f>
        <v>For The 1st Quarter Ended 31 March 2006</v>
      </c>
      <c r="C12" s="277"/>
      <c r="D12" s="277"/>
      <c r="E12" s="277"/>
      <c r="F12" s="277"/>
      <c r="G12" s="277"/>
      <c r="H12" s="277"/>
      <c r="I12" s="37"/>
    </row>
    <row r="13" spans="1:9" s="40" customFormat="1" ht="12.75" customHeight="1">
      <c r="A13" s="95"/>
      <c r="B13" s="276" t="s">
        <v>43</v>
      </c>
      <c r="C13" s="276"/>
      <c r="D13" s="276"/>
      <c r="E13" s="276"/>
      <c r="F13" s="276"/>
      <c r="G13" s="276"/>
      <c r="H13" s="276"/>
      <c r="I13" s="39"/>
    </row>
    <row r="14" spans="1:9" s="40" customFormat="1" ht="12.75">
      <c r="A14" s="95"/>
      <c r="B14" s="8"/>
      <c r="C14" s="10"/>
      <c r="D14" s="149"/>
      <c r="E14" s="149"/>
      <c r="F14" s="149"/>
      <c r="G14" s="149"/>
      <c r="H14" s="149"/>
      <c r="I14" s="39"/>
    </row>
    <row r="15" spans="1:9" s="43" customFormat="1" ht="21" customHeight="1">
      <c r="A15" s="96"/>
      <c r="B15" s="255"/>
      <c r="C15" s="68" t="s">
        <v>28</v>
      </c>
      <c r="D15" s="150"/>
      <c r="E15" s="150"/>
      <c r="F15" s="150"/>
      <c r="G15" s="150"/>
      <c r="H15" s="178"/>
      <c r="I15" s="42"/>
    </row>
    <row r="16" spans="1:9" ht="10.5" customHeight="1">
      <c r="A16" s="30"/>
      <c r="B16" s="31"/>
      <c r="C16" s="31"/>
      <c r="D16" s="12"/>
      <c r="E16" s="12"/>
      <c r="F16" s="12"/>
      <c r="G16" s="12"/>
      <c r="H16" s="12"/>
      <c r="I16" s="32"/>
    </row>
    <row r="17" spans="1:9" ht="16.5" customHeight="1">
      <c r="A17" s="30"/>
      <c r="B17" s="51"/>
      <c r="C17" s="100"/>
      <c r="D17" s="151" t="s">
        <v>29</v>
      </c>
      <c r="E17" s="152"/>
      <c r="F17" s="179"/>
      <c r="G17" s="283" t="s">
        <v>30</v>
      </c>
      <c r="H17" s="284"/>
      <c r="I17" s="37"/>
    </row>
    <row r="18" spans="1:9" ht="12.75">
      <c r="A18" s="30"/>
      <c r="B18" s="31"/>
      <c r="C18" s="44" t="s">
        <v>38</v>
      </c>
      <c r="D18" s="153" t="s">
        <v>31</v>
      </c>
      <c r="E18" s="137"/>
      <c r="F18" s="242" t="s">
        <v>33</v>
      </c>
      <c r="G18" s="180" t="s">
        <v>32</v>
      </c>
      <c r="H18" s="180" t="s">
        <v>33</v>
      </c>
      <c r="I18" s="37"/>
    </row>
    <row r="19" spans="1:9" ht="12.75">
      <c r="A19" s="30"/>
      <c r="B19" s="31"/>
      <c r="C19" s="44"/>
      <c r="D19" s="153" t="s">
        <v>34</v>
      </c>
      <c r="E19" s="137"/>
      <c r="F19" s="153" t="s">
        <v>35</v>
      </c>
      <c r="G19" s="154" t="s">
        <v>34</v>
      </c>
      <c r="H19" s="154" t="s">
        <v>35</v>
      </c>
      <c r="I19" s="37"/>
    </row>
    <row r="20" spans="1:9" ht="12.75">
      <c r="A20" s="30"/>
      <c r="B20" s="31"/>
      <c r="C20" s="44"/>
      <c r="D20" s="153" t="s">
        <v>131</v>
      </c>
      <c r="E20" s="137"/>
      <c r="F20" s="153" t="str">
        <f>D20</f>
        <v>1st Quarter</v>
      </c>
      <c r="G20" s="154" t="s">
        <v>36</v>
      </c>
      <c r="H20" s="154" t="s">
        <v>37</v>
      </c>
      <c r="I20" s="37"/>
    </row>
    <row r="21" spans="1:9" ht="12.75">
      <c r="A21" s="30"/>
      <c r="B21" s="31"/>
      <c r="C21" s="44"/>
      <c r="D21" s="138">
        <v>38807</v>
      </c>
      <c r="E21" s="155"/>
      <c r="F21" s="138">
        <v>38442</v>
      </c>
      <c r="G21" s="156">
        <f>D21</f>
        <v>38807</v>
      </c>
      <c r="H21" s="156">
        <f>F21</f>
        <v>38442</v>
      </c>
      <c r="I21" s="37"/>
    </row>
    <row r="22" spans="1:9" ht="12.75">
      <c r="A22" s="30"/>
      <c r="B22" s="31"/>
      <c r="C22" s="44"/>
      <c r="D22" s="157" t="s">
        <v>9</v>
      </c>
      <c r="E22" s="139"/>
      <c r="F22" s="157" t="s">
        <v>9</v>
      </c>
      <c r="G22" s="158" t="s">
        <v>9</v>
      </c>
      <c r="H22" s="158" t="s">
        <v>9</v>
      </c>
      <c r="I22" s="37"/>
    </row>
    <row r="23" spans="1:9" ht="12.75">
      <c r="A23" s="30"/>
      <c r="B23" s="31"/>
      <c r="C23" s="44"/>
      <c r="D23" s="199"/>
      <c r="E23" s="12"/>
      <c r="F23" s="243"/>
      <c r="G23" s="121"/>
      <c r="H23" s="121"/>
      <c r="I23" s="32"/>
    </row>
    <row r="24" spans="1:9" ht="12.75" customHeight="1">
      <c r="A24" s="30"/>
      <c r="B24" s="90"/>
      <c r="C24" s="44" t="s">
        <v>122</v>
      </c>
      <c r="D24" s="197">
        <f>G24</f>
        <v>50546</v>
      </c>
      <c r="E24" s="20"/>
      <c r="F24" s="195">
        <v>39868</v>
      </c>
      <c r="G24" s="181">
        <v>50546</v>
      </c>
      <c r="H24" s="244">
        <v>39868</v>
      </c>
      <c r="I24" s="48"/>
    </row>
    <row r="25" spans="1:9" ht="12.75" customHeight="1">
      <c r="A25" s="30"/>
      <c r="B25" s="90"/>
      <c r="C25" s="44" t="s">
        <v>121</v>
      </c>
      <c r="D25" s="198">
        <f>G25</f>
        <v>-35574</v>
      </c>
      <c r="E25" s="120"/>
      <c r="F25" s="196">
        <v>-24730</v>
      </c>
      <c r="G25" s="183">
        <v>-35574</v>
      </c>
      <c r="H25" s="245">
        <v>-24730</v>
      </c>
      <c r="I25" s="50"/>
    </row>
    <row r="26" spans="1:9" ht="12.75" customHeight="1">
      <c r="A26" s="30"/>
      <c r="B26" s="90"/>
      <c r="C26" s="101" t="s">
        <v>82</v>
      </c>
      <c r="D26" s="200">
        <f>SUM(D24:D25)</f>
        <v>14972</v>
      </c>
      <c r="E26" s="129">
        <f>SUM(E24:E25)</f>
        <v>0</v>
      </c>
      <c r="F26" s="200">
        <f>SUM(F24:F25)</f>
        <v>15138</v>
      </c>
      <c r="G26" s="182">
        <f>SUM(G24:G25)</f>
        <v>14972</v>
      </c>
      <c r="H26" s="182">
        <f>SUM(H24:H25)</f>
        <v>15138</v>
      </c>
      <c r="I26" s="48"/>
    </row>
    <row r="27" spans="1:9" ht="12.75" customHeight="1">
      <c r="A27" s="30"/>
      <c r="B27" s="90"/>
      <c r="C27" s="44" t="s">
        <v>80</v>
      </c>
      <c r="D27" s="197">
        <f>G27</f>
        <v>2360</v>
      </c>
      <c r="E27" s="20"/>
      <c r="F27" s="195">
        <v>1959</v>
      </c>
      <c r="G27" s="181">
        <v>2360</v>
      </c>
      <c r="H27" s="244">
        <v>1959</v>
      </c>
      <c r="I27" s="50"/>
    </row>
    <row r="28" spans="1:9" ht="12.75" customHeight="1">
      <c r="A28" s="30"/>
      <c r="B28" s="90"/>
      <c r="C28" s="102" t="s">
        <v>83</v>
      </c>
      <c r="D28" s="198">
        <f>G28</f>
        <v>-14296</v>
      </c>
      <c r="E28" s="120"/>
      <c r="F28" s="196">
        <v>-15758</v>
      </c>
      <c r="G28" s="183">
        <v>-14296</v>
      </c>
      <c r="H28" s="246">
        <v>-15758</v>
      </c>
      <c r="I28" s="48"/>
    </row>
    <row r="29" spans="1:9" ht="12.75" customHeight="1">
      <c r="A29" s="30"/>
      <c r="B29" s="90"/>
      <c r="C29" s="101" t="s">
        <v>123</v>
      </c>
      <c r="D29" s="200">
        <f>SUM(D26:D28)</f>
        <v>3036</v>
      </c>
      <c r="E29" s="129">
        <f>SUM(E26:E28)</f>
        <v>0</v>
      </c>
      <c r="F29" s="200">
        <f>SUM(F26:F28)</f>
        <v>1339</v>
      </c>
      <c r="G29" s="182">
        <f>SUM(G26:G28)</f>
        <v>3036</v>
      </c>
      <c r="H29" s="274">
        <f>SUM(H26:H28)</f>
        <v>1339</v>
      </c>
      <c r="I29" s="50"/>
    </row>
    <row r="30" spans="1:9" ht="12.75" customHeight="1">
      <c r="A30" s="30"/>
      <c r="B30" s="90"/>
      <c r="C30" s="44" t="s">
        <v>84</v>
      </c>
      <c r="D30" s="197">
        <f>+G30</f>
        <v>1914</v>
      </c>
      <c r="E30" s="20"/>
      <c r="F30" s="195">
        <v>360</v>
      </c>
      <c r="G30" s="181">
        <v>1914</v>
      </c>
      <c r="H30" s="47">
        <v>360</v>
      </c>
      <c r="I30" s="48"/>
    </row>
    <row r="31" spans="1:9" ht="12.75" customHeight="1">
      <c r="A31" s="30"/>
      <c r="B31" s="90"/>
      <c r="C31" s="44" t="s">
        <v>162</v>
      </c>
      <c r="D31" s="197">
        <f>+G31</f>
        <v>-1181</v>
      </c>
      <c r="E31" s="20"/>
      <c r="F31" s="195">
        <f>-310-67-32</f>
        <v>-409</v>
      </c>
      <c r="G31" s="181">
        <f>-1149-32</f>
        <v>-1181</v>
      </c>
      <c r="H31" s="47">
        <f>-310-67-32</f>
        <v>-409</v>
      </c>
      <c r="I31" s="50"/>
    </row>
    <row r="32" spans="1:9" ht="12.75" customHeight="1">
      <c r="A32" s="30"/>
      <c r="B32" s="90"/>
      <c r="C32" s="44" t="s">
        <v>78</v>
      </c>
      <c r="D32" s="198">
        <f>+G32</f>
        <v>-501</v>
      </c>
      <c r="E32" s="120"/>
      <c r="F32" s="196">
        <v>-219</v>
      </c>
      <c r="G32" s="183">
        <v>-501</v>
      </c>
      <c r="H32" s="49">
        <v>-219</v>
      </c>
      <c r="I32" s="50"/>
    </row>
    <row r="33" spans="1:9" ht="12.75" customHeight="1">
      <c r="A33" s="30"/>
      <c r="B33" s="90"/>
      <c r="C33" s="101" t="s">
        <v>87</v>
      </c>
      <c r="D33" s="200">
        <f>SUM(D29:D32)</f>
        <v>3268</v>
      </c>
      <c r="E33" s="129">
        <f>SUM(E29:E32)</f>
        <v>0</v>
      </c>
      <c r="F33" s="200">
        <f>SUM(F29:F32)</f>
        <v>1071</v>
      </c>
      <c r="G33" s="182">
        <f>SUM(G29:G32)</f>
        <v>3268</v>
      </c>
      <c r="H33" s="184">
        <f>SUM(H29:H32)</f>
        <v>1071</v>
      </c>
      <c r="I33" s="50"/>
    </row>
    <row r="34" spans="1:9" ht="12.75" customHeight="1">
      <c r="A34" s="30"/>
      <c r="B34" s="90"/>
      <c r="C34" s="44" t="s">
        <v>39</v>
      </c>
      <c r="D34" s="197">
        <f>+G34</f>
        <v>-1424</v>
      </c>
      <c r="E34" s="20"/>
      <c r="F34" s="197">
        <f>-383</f>
        <v>-383</v>
      </c>
      <c r="G34" s="181">
        <v>-1424</v>
      </c>
      <c r="H34" s="17">
        <v>-383</v>
      </c>
      <c r="I34" s="50"/>
    </row>
    <row r="35" spans="1:9" ht="12.75" customHeight="1" thickBot="1">
      <c r="A35" s="30"/>
      <c r="B35" s="90"/>
      <c r="C35" s="101" t="s">
        <v>79</v>
      </c>
      <c r="D35" s="267">
        <f>SUM(D33:D34)</f>
        <v>1844</v>
      </c>
      <c r="E35" s="268">
        <f>SUM(E33:E34)</f>
        <v>0</v>
      </c>
      <c r="F35" s="267">
        <f>SUM(F33:F34)</f>
        <v>688</v>
      </c>
      <c r="G35" s="269">
        <f>SUM(G33:G34)</f>
        <v>1844</v>
      </c>
      <c r="H35" s="270">
        <f>SUM(H33:H34)</f>
        <v>688</v>
      </c>
      <c r="I35" s="50"/>
    </row>
    <row r="36" spans="1:9" ht="12.75" customHeight="1" thickTop="1">
      <c r="A36" s="30"/>
      <c r="B36" s="90"/>
      <c r="C36" s="110"/>
      <c r="D36" s="200"/>
      <c r="E36" s="129"/>
      <c r="F36" s="182"/>
      <c r="G36" s="182"/>
      <c r="H36" s="184"/>
      <c r="I36" s="50"/>
    </row>
    <row r="37" spans="1:9" ht="12.75" customHeight="1">
      <c r="A37" s="30"/>
      <c r="B37" s="90"/>
      <c r="C37" s="110" t="s">
        <v>155</v>
      </c>
      <c r="D37" s="200"/>
      <c r="E37" s="129"/>
      <c r="F37" s="182"/>
      <c r="G37" s="182"/>
      <c r="H37" s="184"/>
      <c r="I37" s="50"/>
    </row>
    <row r="38" spans="1:9" ht="12.75" customHeight="1">
      <c r="A38" s="30"/>
      <c r="B38" s="90"/>
      <c r="C38" s="21" t="s">
        <v>156</v>
      </c>
      <c r="D38" s="197">
        <f>+G38</f>
        <v>1327</v>
      </c>
      <c r="E38" s="20"/>
      <c r="F38" s="181">
        <v>707</v>
      </c>
      <c r="G38" s="181">
        <v>1327</v>
      </c>
      <c r="H38" s="181">
        <v>707</v>
      </c>
      <c r="I38" s="50"/>
    </row>
    <row r="39" spans="1:9" ht="12.75" customHeight="1">
      <c r="A39" s="30"/>
      <c r="B39" s="90"/>
      <c r="C39" s="21" t="s">
        <v>124</v>
      </c>
      <c r="D39" s="197">
        <f>+G39</f>
        <v>517</v>
      </c>
      <c r="E39" s="20"/>
      <c r="F39" s="181">
        <v>-19</v>
      </c>
      <c r="G39" s="181">
        <v>517</v>
      </c>
      <c r="H39" s="181">
        <v>19</v>
      </c>
      <c r="I39" s="50"/>
    </row>
    <row r="40" spans="1:9" ht="12.75" customHeight="1" thickBot="1">
      <c r="A40" s="30"/>
      <c r="B40" s="90"/>
      <c r="C40" s="21"/>
      <c r="D40" s="271">
        <f>SUM(D38:D39)</f>
        <v>1844</v>
      </c>
      <c r="E40" s="263"/>
      <c r="F40" s="270">
        <f>+F38+F39</f>
        <v>688</v>
      </c>
      <c r="G40" s="268">
        <f>SUM(G38:G39)</f>
        <v>1844</v>
      </c>
      <c r="H40" s="270">
        <f>+H38-H39</f>
        <v>688</v>
      </c>
      <c r="I40" s="50"/>
    </row>
    <row r="41" spans="1:9" ht="12.75" customHeight="1" thickTop="1">
      <c r="A41" s="30"/>
      <c r="B41" s="90"/>
      <c r="C41" s="21"/>
      <c r="D41" s="265"/>
      <c r="E41" s="129"/>
      <c r="F41" s="184"/>
      <c r="G41" s="266"/>
      <c r="H41" s="184"/>
      <c r="I41" s="50"/>
    </row>
    <row r="42" spans="1:9" ht="12.75" customHeight="1">
      <c r="A42" s="30"/>
      <c r="B42" s="90"/>
      <c r="C42" s="44"/>
      <c r="D42" s="128"/>
      <c r="E42" s="20"/>
      <c r="F42" s="181"/>
      <c r="G42" s="173"/>
      <c r="H42" s="166"/>
      <c r="I42" s="50"/>
    </row>
    <row r="43" spans="1:9" ht="13.5" customHeight="1">
      <c r="A43" s="30"/>
      <c r="B43" s="31"/>
      <c r="C43" s="101" t="s">
        <v>85</v>
      </c>
      <c r="D43" s="77"/>
      <c r="E43" s="12"/>
      <c r="F43" s="105"/>
      <c r="G43" s="13"/>
      <c r="H43" s="105"/>
      <c r="I43" s="50"/>
    </row>
    <row r="44" spans="1:9" ht="12.75" hidden="1">
      <c r="A44" s="30"/>
      <c r="B44" s="31"/>
      <c r="C44" s="44"/>
      <c r="D44" s="77"/>
      <c r="E44" s="12"/>
      <c r="F44" s="105"/>
      <c r="G44" s="13"/>
      <c r="H44" s="105"/>
      <c r="I44" s="50"/>
    </row>
    <row r="45" spans="1:9" ht="8.25" customHeight="1">
      <c r="A45" s="30"/>
      <c r="B45" s="31"/>
      <c r="C45" s="44"/>
      <c r="D45" s="77"/>
      <c r="E45" s="12"/>
      <c r="F45" s="105"/>
      <c r="G45" s="13"/>
      <c r="H45" s="105"/>
      <c r="I45" s="50"/>
    </row>
    <row r="46" spans="1:9" s="217" customFormat="1" ht="12.75" customHeight="1">
      <c r="A46" s="214"/>
      <c r="B46" s="215"/>
      <c r="C46" s="106" t="s">
        <v>153</v>
      </c>
      <c r="D46" s="199"/>
      <c r="E46" s="192"/>
      <c r="F46" s="106"/>
      <c r="G46" s="216"/>
      <c r="H46" s="106"/>
      <c r="I46" s="48"/>
    </row>
    <row r="47" spans="1:15" s="217" customFormat="1" ht="13.5" thickBot="1">
      <c r="A47" s="214"/>
      <c r="B47" s="215"/>
      <c r="C47" s="218" t="s">
        <v>134</v>
      </c>
      <c r="D47" s="249">
        <f>D38/108832.003*100</f>
        <v>1.2193104633018654</v>
      </c>
      <c r="E47" s="219"/>
      <c r="F47" s="249">
        <f>F38/108832.003*100</f>
        <v>0.649625092354498</v>
      </c>
      <c r="G47" s="249">
        <f>G38/108832.003*100</f>
        <v>1.2193104633018654</v>
      </c>
      <c r="H47" s="250">
        <f>H38/108832.003*100</f>
        <v>0.649625092354498</v>
      </c>
      <c r="I47" s="220"/>
      <c r="J47" s="212"/>
      <c r="K47" s="212"/>
      <c r="L47" s="212"/>
      <c r="M47" s="212"/>
      <c r="N47" s="212"/>
      <c r="O47" s="212"/>
    </row>
    <row r="48" spans="1:15" s="217" customFormat="1" ht="13.5" thickTop="1">
      <c r="A48" s="214"/>
      <c r="B48" s="215"/>
      <c r="C48" s="218"/>
      <c r="D48" s="132"/>
      <c r="E48" s="221"/>
      <c r="F48" s="222"/>
      <c r="G48" s="223"/>
      <c r="H48" s="222"/>
      <c r="I48" s="220"/>
      <c r="J48" s="212"/>
      <c r="K48" s="212"/>
      <c r="L48" s="212"/>
      <c r="M48" s="212"/>
      <c r="N48" s="212"/>
      <c r="O48" s="212"/>
    </row>
    <row r="49" spans="1:15" s="217" customFormat="1" ht="12.75" customHeight="1">
      <c r="A49" s="214"/>
      <c r="B49" s="215"/>
      <c r="C49" s="106" t="s">
        <v>152</v>
      </c>
      <c r="D49" s="140"/>
      <c r="E49" s="221"/>
      <c r="F49" s="224"/>
      <c r="G49" s="225"/>
      <c r="H49" s="224"/>
      <c r="I49" s="226"/>
      <c r="J49" s="212"/>
      <c r="K49" s="212"/>
      <c r="L49" s="212"/>
      <c r="M49" s="212"/>
      <c r="N49" s="212"/>
      <c r="O49" s="212"/>
    </row>
    <row r="50" spans="1:15" s="217" customFormat="1" ht="13.5" thickBot="1">
      <c r="A50" s="214"/>
      <c r="B50" s="215"/>
      <c r="C50" s="218" t="s">
        <v>135</v>
      </c>
      <c r="D50" s="249">
        <f>SUM(D38/109168.115)*100</f>
        <v>1.2155563920838974</v>
      </c>
      <c r="E50" s="219"/>
      <c r="F50" s="249">
        <f>SUM(F38/109168.115)*100</f>
        <v>0.6476249956317374</v>
      </c>
      <c r="G50" s="249">
        <f>SUM(G38/109168.115)*100</f>
        <v>1.2155563920838974</v>
      </c>
      <c r="H50" s="250">
        <f>SUM(H38/109168.115)*100</f>
        <v>0.6476249956317374</v>
      </c>
      <c r="I50" s="227"/>
      <c r="J50" s="212"/>
      <c r="K50" s="212"/>
      <c r="L50" s="212"/>
      <c r="M50" s="212"/>
      <c r="N50" s="212"/>
      <c r="O50" s="212"/>
    </row>
    <row r="51" spans="1:15" s="217" customFormat="1" ht="13.5" thickTop="1">
      <c r="A51" s="214"/>
      <c r="B51" s="215"/>
      <c r="C51" s="210" t="s">
        <v>38</v>
      </c>
      <c r="D51" s="142"/>
      <c r="E51" s="228"/>
      <c r="F51" s="229"/>
      <c r="G51" s="230"/>
      <c r="H51" s="229"/>
      <c r="I51" s="227"/>
      <c r="J51" s="212"/>
      <c r="K51" s="212"/>
      <c r="L51" s="212"/>
      <c r="M51" s="212"/>
      <c r="N51" s="212"/>
      <c r="O51" s="212"/>
    </row>
    <row r="52" spans="1:15" ht="12.75">
      <c r="A52" s="30"/>
      <c r="B52" s="31"/>
      <c r="C52" s="12"/>
      <c r="D52" s="143"/>
      <c r="E52" s="130"/>
      <c r="F52" s="185"/>
      <c r="G52" s="131"/>
      <c r="H52" s="131"/>
      <c r="I52" s="141"/>
      <c r="J52" s="1"/>
      <c r="K52" s="1"/>
      <c r="L52" s="1"/>
      <c r="M52" s="1"/>
      <c r="N52" s="1"/>
      <c r="O52" s="1"/>
    </row>
    <row r="53" spans="1:15" ht="9.75" customHeight="1" thickBot="1">
      <c r="A53" s="55"/>
      <c r="B53" s="56"/>
      <c r="C53" s="24" t="s">
        <v>38</v>
      </c>
      <c r="D53" s="144"/>
      <c r="E53" s="24"/>
      <c r="F53" s="24"/>
      <c r="G53" s="145"/>
      <c r="H53" s="186"/>
      <c r="I53" s="146"/>
      <c r="J53" s="1"/>
      <c r="K53" s="1"/>
      <c r="L53" s="1"/>
      <c r="M53" s="1"/>
      <c r="N53" s="1"/>
      <c r="O53" s="1"/>
    </row>
    <row r="54" spans="2:15" ht="12.75" hidden="1">
      <c r="B54" s="92"/>
      <c r="C54" s="147"/>
      <c r="D54" s="147"/>
      <c r="E54" s="147"/>
      <c r="F54" s="20"/>
      <c r="G54" s="20"/>
      <c r="H54" s="12"/>
      <c r="I54" s="12"/>
      <c r="J54" s="1"/>
      <c r="K54" s="1"/>
      <c r="L54" s="1"/>
      <c r="M54" s="1"/>
      <c r="N54" s="1"/>
      <c r="O54" s="1"/>
    </row>
    <row r="55" spans="2:15" ht="37.5" customHeight="1" hidden="1">
      <c r="B55" s="93" t="s">
        <v>40</v>
      </c>
      <c r="C55" s="285" t="s">
        <v>41</v>
      </c>
      <c r="D55" s="285"/>
      <c r="E55" s="285"/>
      <c r="F55" s="285"/>
      <c r="G55" s="285"/>
      <c r="H55" s="285"/>
      <c r="I55" s="20"/>
      <c r="J55" s="1"/>
      <c r="K55" s="1"/>
      <c r="L55" s="1"/>
      <c r="M55" s="1"/>
      <c r="N55" s="1"/>
      <c r="O55" s="1"/>
    </row>
    <row r="56" spans="2:15" ht="12.75">
      <c r="B56" s="31"/>
      <c r="C56" s="12"/>
      <c r="D56" s="12"/>
      <c r="E56" s="12"/>
      <c r="F56" s="12"/>
      <c r="G56" s="12"/>
      <c r="H56" s="12"/>
      <c r="I56" s="20"/>
      <c r="J56" s="1"/>
      <c r="K56" s="1"/>
      <c r="L56" s="1"/>
      <c r="M56" s="1"/>
      <c r="N56" s="1"/>
      <c r="O56" s="1"/>
    </row>
    <row r="57" spans="3:15" ht="12.75">
      <c r="C57" s="1"/>
      <c r="I57" s="1"/>
      <c r="J57" s="1"/>
      <c r="K57" s="1"/>
      <c r="L57" s="1"/>
      <c r="M57" s="1"/>
      <c r="N57" s="1"/>
      <c r="O57" s="1"/>
    </row>
    <row r="59" ht="14.25">
      <c r="C59" s="136"/>
    </row>
  </sheetData>
  <mergeCells count="8">
    <mergeCell ref="B7:H7"/>
    <mergeCell ref="B8:H8"/>
    <mergeCell ref="B9:H9"/>
    <mergeCell ref="B11:H11"/>
    <mergeCell ref="B12:H12"/>
    <mergeCell ref="B13:H13"/>
    <mergeCell ref="G17:H17"/>
    <mergeCell ref="C55:H55"/>
  </mergeCells>
  <printOptions horizontalCentered="1"/>
  <pageMargins left="0.24" right="0.33" top="0.59" bottom="0.56" header="0.37" footer="0.5"/>
  <pageSetup horizontalDpi="600" verticalDpi="600" orientation="portrait" paperSize="9" scale="78" r:id="rId3"/>
  <ignoredErrors>
    <ignoredError sqref="D26:D35 G31" formula="1"/>
  </ignoredErrors>
  <legacyDrawing r:id="rId2"/>
  <oleObjects>
    <oleObject progId="Paint.Picture" shapeId="175622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N94"/>
  <sheetViews>
    <sheetView zoomScale="75" zoomScaleNormal="75" zoomScaleSheetLayoutView="50" workbookViewId="0" topLeftCell="A47">
      <selection activeCell="F82" sqref="F82"/>
    </sheetView>
  </sheetViews>
  <sheetFormatPr defaultColWidth="9.140625" defaultRowHeight="14.25"/>
  <cols>
    <col min="1" max="1" width="0.13671875" style="29" customWidth="1"/>
    <col min="2" max="2" width="3.421875" style="29" customWidth="1"/>
    <col min="3" max="3" width="77.00390625" style="29" customWidth="1"/>
    <col min="4" max="6" width="21.00390625" style="29" customWidth="1"/>
    <col min="7" max="7" width="18.140625" style="29" customWidth="1"/>
    <col min="8" max="8" width="21.421875" style="29" customWidth="1"/>
    <col min="9" max="12" width="16.421875" style="29" customWidth="1"/>
    <col min="13" max="13" width="2.00390625" style="29" customWidth="1"/>
    <col min="14" max="16384" width="9.57421875" style="29" customWidth="1"/>
  </cols>
  <sheetData>
    <row r="1" spans="2:13" ht="14.25">
      <c r="B1" s="26"/>
      <c r="C1" s="27"/>
      <c r="D1" s="2"/>
      <c r="E1" s="2"/>
      <c r="F1" s="3"/>
      <c r="G1" s="3"/>
      <c r="H1" s="27"/>
      <c r="I1" s="27"/>
      <c r="J1" s="27"/>
      <c r="K1" s="27"/>
      <c r="L1" s="27"/>
      <c r="M1" s="28"/>
    </row>
    <row r="2" spans="2:13" ht="14.25">
      <c r="B2" s="30"/>
      <c r="C2" s="31"/>
      <c r="D2" s="5"/>
      <c r="E2" s="5"/>
      <c r="F2" s="6"/>
      <c r="G2" s="6"/>
      <c r="H2" s="31"/>
      <c r="I2" s="31"/>
      <c r="J2" s="31"/>
      <c r="K2" s="31"/>
      <c r="L2" s="31"/>
      <c r="M2" s="32"/>
    </row>
    <row r="3" spans="2:13" ht="14.25">
      <c r="B3" s="30"/>
      <c r="C3" s="31"/>
      <c r="D3" s="5"/>
      <c r="E3" s="5"/>
      <c r="F3" s="5"/>
      <c r="G3" s="5"/>
      <c r="H3" s="31"/>
      <c r="I3" s="31"/>
      <c r="J3" s="31"/>
      <c r="K3" s="31"/>
      <c r="L3" s="31"/>
      <c r="M3" s="32"/>
    </row>
    <row r="4" spans="2:13" ht="14.25">
      <c r="B4" s="30"/>
      <c r="C4" s="31"/>
      <c r="D4" s="5"/>
      <c r="E4" s="5"/>
      <c r="F4" s="5"/>
      <c r="G4" s="5"/>
      <c r="H4" s="31"/>
      <c r="I4" s="31"/>
      <c r="J4" s="31"/>
      <c r="K4" s="31"/>
      <c r="L4" s="31"/>
      <c r="M4" s="32"/>
    </row>
    <row r="5" spans="2:13" ht="14.25">
      <c r="B5" s="30"/>
      <c r="C5" s="31"/>
      <c r="D5" s="5"/>
      <c r="E5" s="5"/>
      <c r="F5" s="5"/>
      <c r="G5" s="5"/>
      <c r="H5" s="31"/>
      <c r="I5" s="31"/>
      <c r="J5" s="31"/>
      <c r="K5" s="31"/>
      <c r="L5" s="31"/>
      <c r="M5" s="32"/>
    </row>
    <row r="6" spans="2:13" ht="14.25" customHeight="1">
      <c r="B6" s="30"/>
      <c r="C6" s="275" t="s">
        <v>86</v>
      </c>
      <c r="D6" s="275"/>
      <c r="E6" s="275"/>
      <c r="F6" s="275"/>
      <c r="G6" s="275"/>
      <c r="H6" s="275"/>
      <c r="I6" s="275"/>
      <c r="J6" s="275"/>
      <c r="K6" s="275"/>
      <c r="L6" s="275"/>
      <c r="M6" s="32"/>
    </row>
    <row r="7" spans="2:13" ht="14.25" customHeight="1">
      <c r="B7" s="30"/>
      <c r="C7" s="276" t="s">
        <v>0</v>
      </c>
      <c r="D7" s="276"/>
      <c r="E7" s="276"/>
      <c r="F7" s="276"/>
      <c r="G7" s="276"/>
      <c r="H7" s="276"/>
      <c r="I7" s="276"/>
      <c r="J7" s="276"/>
      <c r="K7" s="276"/>
      <c r="L7" s="276"/>
      <c r="M7" s="32"/>
    </row>
    <row r="8" spans="2:13" ht="12.75" hidden="1">
      <c r="B8" s="30"/>
      <c r="C8" s="31"/>
      <c r="D8" s="277" t="s">
        <v>1</v>
      </c>
      <c r="E8" s="277"/>
      <c r="F8" s="277"/>
      <c r="G8" s="9"/>
      <c r="H8" s="31"/>
      <c r="I8" s="31"/>
      <c r="J8" s="31"/>
      <c r="K8" s="31"/>
      <c r="L8" s="31"/>
      <c r="M8" s="32"/>
    </row>
    <row r="9" spans="2:13" ht="9" customHeight="1"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2"/>
    </row>
    <row r="10" spans="2:13" ht="14.25" customHeight="1">
      <c r="B10" s="30"/>
      <c r="C10" s="277" t="s">
        <v>42</v>
      </c>
      <c r="D10" s="277"/>
      <c r="E10" s="277"/>
      <c r="F10" s="277"/>
      <c r="G10" s="277"/>
      <c r="H10" s="277"/>
      <c r="I10" s="277"/>
      <c r="J10" s="277"/>
      <c r="K10" s="277"/>
      <c r="L10" s="277"/>
      <c r="M10" s="32"/>
    </row>
    <row r="11" spans="2:13" ht="12.75">
      <c r="B11" s="30"/>
      <c r="C11" s="277" t="str">
        <f>'BS'!C10</f>
        <v>For The 1st Quarter Ended 31 March 2006</v>
      </c>
      <c r="D11" s="277"/>
      <c r="E11" s="277"/>
      <c r="F11" s="277"/>
      <c r="G11" s="277"/>
      <c r="H11" s="277"/>
      <c r="I11" s="277"/>
      <c r="J11" s="277"/>
      <c r="K11" s="277"/>
      <c r="L11" s="277"/>
      <c r="M11" s="32"/>
    </row>
    <row r="12" spans="2:13" ht="14.25" customHeight="1">
      <c r="B12" s="30"/>
      <c r="C12" s="290" t="s">
        <v>43</v>
      </c>
      <c r="D12" s="290"/>
      <c r="E12" s="290"/>
      <c r="F12" s="290"/>
      <c r="G12" s="290"/>
      <c r="H12" s="290"/>
      <c r="I12" s="290"/>
      <c r="J12" s="290"/>
      <c r="K12" s="290"/>
      <c r="L12" s="290"/>
      <c r="M12" s="32"/>
    </row>
    <row r="13" spans="2:13" ht="12.75">
      <c r="B13" s="30"/>
      <c r="C13" s="31"/>
      <c r="D13" s="58"/>
      <c r="E13" s="10"/>
      <c r="F13" s="10"/>
      <c r="G13" s="10"/>
      <c r="H13" s="31"/>
      <c r="I13" s="31"/>
      <c r="J13" s="31"/>
      <c r="K13" s="31"/>
      <c r="L13" s="31"/>
      <c r="M13" s="32"/>
    </row>
    <row r="14" spans="2:13" ht="12.75">
      <c r="B14" s="30"/>
      <c r="C14" s="31"/>
      <c r="D14" s="58"/>
      <c r="E14" s="10"/>
      <c r="F14" s="10"/>
      <c r="G14" s="10"/>
      <c r="H14" s="31"/>
      <c r="I14" s="31"/>
      <c r="J14" s="31"/>
      <c r="K14" s="31"/>
      <c r="L14" s="31"/>
      <c r="M14" s="32"/>
    </row>
    <row r="15" spans="2:13" ht="21.75" customHeight="1">
      <c r="B15" s="30"/>
      <c r="C15" s="68" t="s">
        <v>44</v>
      </c>
      <c r="D15" s="59"/>
      <c r="E15" s="41"/>
      <c r="F15" s="41"/>
      <c r="G15" s="41"/>
      <c r="H15" s="60"/>
      <c r="I15" s="60"/>
      <c r="J15" s="60"/>
      <c r="K15" s="60"/>
      <c r="L15" s="61"/>
      <c r="M15" s="32"/>
    </row>
    <row r="16" spans="2:13" ht="12.75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7" spans="2:13" ht="12.75" hidden="1">
      <c r="B17" s="30"/>
      <c r="C17" s="87"/>
      <c r="D17" s="9"/>
      <c r="E17" s="9"/>
      <c r="F17" s="9"/>
      <c r="G17" s="9"/>
      <c r="H17" s="10"/>
      <c r="I17" s="10"/>
      <c r="J17" s="10"/>
      <c r="K17" s="10"/>
      <c r="L17" s="10"/>
      <c r="M17" s="32"/>
    </row>
    <row r="18" spans="2:13" ht="12.75">
      <c r="B18" s="30"/>
      <c r="C18" s="51"/>
      <c r="D18" s="9"/>
      <c r="E18" s="9"/>
      <c r="F18" s="9"/>
      <c r="G18" s="9"/>
      <c r="H18" s="9"/>
      <c r="I18" s="9"/>
      <c r="J18" s="9"/>
      <c r="K18" s="9"/>
      <c r="L18" s="9"/>
      <c r="M18" s="32"/>
    </row>
    <row r="19" spans="2:13" ht="12.75" hidden="1">
      <c r="B19" s="30"/>
      <c r="C19" s="51"/>
      <c r="D19" s="9"/>
      <c r="E19" s="9"/>
      <c r="F19" s="9"/>
      <c r="G19" s="9"/>
      <c r="H19" s="9"/>
      <c r="I19" s="9"/>
      <c r="J19" s="9"/>
      <c r="K19" s="9"/>
      <c r="L19" s="9"/>
      <c r="M19" s="32"/>
    </row>
    <row r="20" spans="2:13" ht="12.75" customHeight="1">
      <c r="B20" s="30"/>
      <c r="C20" s="72"/>
      <c r="D20" s="288" t="s">
        <v>145</v>
      </c>
      <c r="E20" s="289"/>
      <c r="F20" s="289"/>
      <c r="G20" s="289"/>
      <c r="H20" s="289"/>
      <c r="I20" s="289"/>
      <c r="J20" s="261"/>
      <c r="K20" s="261"/>
      <c r="L20" s="262"/>
      <c r="M20" s="32"/>
    </row>
    <row r="21" spans="2:13" ht="12.75">
      <c r="B21" s="30"/>
      <c r="C21" s="110"/>
      <c r="D21" s="134"/>
      <c r="E21" s="134"/>
      <c r="F21" s="134" t="s">
        <v>45</v>
      </c>
      <c r="G21" s="134"/>
      <c r="H21" s="9"/>
      <c r="I21" s="259"/>
      <c r="J21" s="259"/>
      <c r="K21" s="259"/>
      <c r="L21" s="134"/>
      <c r="M21" s="32"/>
    </row>
    <row r="22" spans="2:13" ht="12.75">
      <c r="B22" s="30"/>
      <c r="C22" s="110"/>
      <c r="D22" s="134" t="s">
        <v>46</v>
      </c>
      <c r="E22" s="134" t="s">
        <v>46</v>
      </c>
      <c r="F22" s="134" t="s">
        <v>47</v>
      </c>
      <c r="G22" s="134" t="s">
        <v>106</v>
      </c>
      <c r="H22" s="9" t="s">
        <v>113</v>
      </c>
      <c r="I22" s="260"/>
      <c r="J22" s="259" t="s">
        <v>146</v>
      </c>
      <c r="K22" s="259" t="s">
        <v>158</v>
      </c>
      <c r="L22" s="134" t="s">
        <v>148</v>
      </c>
      <c r="M22" s="32"/>
    </row>
    <row r="23" spans="2:13" ht="12.75">
      <c r="B23" s="30"/>
      <c r="C23" s="110"/>
      <c r="D23" s="135" t="s">
        <v>125</v>
      </c>
      <c r="E23" s="134" t="s">
        <v>126</v>
      </c>
      <c r="F23" s="134" t="s">
        <v>48</v>
      </c>
      <c r="G23" s="134" t="s">
        <v>48</v>
      </c>
      <c r="H23" s="9" t="s">
        <v>127</v>
      </c>
      <c r="I23" s="259" t="s">
        <v>49</v>
      </c>
      <c r="J23" s="259" t="s">
        <v>147</v>
      </c>
      <c r="K23" s="259" t="s">
        <v>159</v>
      </c>
      <c r="L23" s="134" t="s">
        <v>149</v>
      </c>
      <c r="M23" s="32"/>
    </row>
    <row r="24" spans="2:13" ht="12.75">
      <c r="B24" s="30"/>
      <c r="C24" s="110"/>
      <c r="D24" s="134" t="s">
        <v>9</v>
      </c>
      <c r="E24" s="134" t="s">
        <v>9</v>
      </c>
      <c r="F24" s="134" t="s">
        <v>9</v>
      </c>
      <c r="G24" s="134" t="s">
        <v>9</v>
      </c>
      <c r="H24" s="9" t="s">
        <v>9</v>
      </c>
      <c r="I24" s="259" t="s">
        <v>9</v>
      </c>
      <c r="J24" s="259" t="s">
        <v>9</v>
      </c>
      <c r="K24" s="259" t="s">
        <v>9</v>
      </c>
      <c r="L24" s="134" t="s">
        <v>9</v>
      </c>
      <c r="M24" s="32"/>
    </row>
    <row r="25" spans="2:13" ht="12.75" hidden="1">
      <c r="B25" s="30"/>
      <c r="C25" s="21" t="s">
        <v>50</v>
      </c>
      <c r="D25" s="44"/>
      <c r="E25" s="44"/>
      <c r="F25" s="44"/>
      <c r="G25" s="44"/>
      <c r="H25" s="31"/>
      <c r="I25" s="21"/>
      <c r="J25" s="21"/>
      <c r="K25" s="21"/>
      <c r="L25" s="44"/>
      <c r="M25" s="32"/>
    </row>
    <row r="26" spans="2:13" ht="12.75">
      <c r="B26" s="30"/>
      <c r="C26" s="110" t="s">
        <v>38</v>
      </c>
      <c r="D26" s="111"/>
      <c r="E26" s="111"/>
      <c r="F26" s="53"/>
      <c r="G26" s="53"/>
      <c r="H26" s="54"/>
      <c r="I26" s="108"/>
      <c r="J26" s="108"/>
      <c r="K26" s="108"/>
      <c r="L26" s="53"/>
      <c r="M26" s="32"/>
    </row>
    <row r="27" spans="2:13" ht="12.75">
      <c r="B27" s="30"/>
      <c r="C27" s="110"/>
      <c r="D27" s="45"/>
      <c r="E27" s="45"/>
      <c r="F27" s="44"/>
      <c r="G27" s="44"/>
      <c r="H27" s="31"/>
      <c r="I27" s="44"/>
      <c r="J27" s="44"/>
      <c r="K27" s="44"/>
      <c r="L27" s="44"/>
      <c r="M27" s="32"/>
    </row>
    <row r="28" spans="2:13" ht="12.75" hidden="1">
      <c r="B28" s="30"/>
      <c r="C28" s="110" t="s">
        <v>107</v>
      </c>
      <c r="D28" s="45"/>
      <c r="E28" s="45"/>
      <c r="F28" s="44"/>
      <c r="G28" s="44"/>
      <c r="H28" s="31"/>
      <c r="I28" s="44"/>
      <c r="J28" s="44"/>
      <c r="K28" s="44"/>
      <c r="L28" s="44"/>
      <c r="M28" s="32"/>
    </row>
    <row r="29" spans="2:13" ht="12.75" hidden="1">
      <c r="B29" s="30"/>
      <c r="C29" s="110"/>
      <c r="D29" s="45"/>
      <c r="E29" s="45"/>
      <c r="F29" s="44"/>
      <c r="G29" s="44"/>
      <c r="H29" s="31"/>
      <c r="I29" s="44"/>
      <c r="J29" s="44"/>
      <c r="K29" s="44"/>
      <c r="L29" s="44"/>
      <c r="M29" s="32"/>
    </row>
    <row r="30" spans="2:13" ht="12.75" hidden="1">
      <c r="B30" s="30"/>
      <c r="C30" s="21"/>
      <c r="D30" s="45"/>
      <c r="E30" s="45"/>
      <c r="F30" s="44"/>
      <c r="G30" s="44"/>
      <c r="H30" s="31"/>
      <c r="I30" s="44"/>
      <c r="J30" s="44"/>
      <c r="K30" s="44"/>
      <c r="L30" s="44"/>
      <c r="M30" s="32"/>
    </row>
    <row r="31" spans="2:13" ht="13.5" customHeight="1">
      <c r="B31" s="30"/>
      <c r="C31" s="21" t="s">
        <v>111</v>
      </c>
      <c r="D31" s="45">
        <v>108389</v>
      </c>
      <c r="E31" s="45">
        <v>26140</v>
      </c>
      <c r="F31" s="45">
        <v>623</v>
      </c>
      <c r="G31" s="45">
        <v>160</v>
      </c>
      <c r="H31" s="46">
        <f>132552+6243</f>
        <v>138795</v>
      </c>
      <c r="I31" s="45">
        <f>SUM(D31:H31)</f>
        <v>274107</v>
      </c>
      <c r="J31" s="45">
        <v>0</v>
      </c>
      <c r="K31" s="45">
        <v>0</v>
      </c>
      <c r="L31" s="45">
        <f>SUM(I31:K31)</f>
        <v>274107</v>
      </c>
      <c r="M31" s="32"/>
    </row>
    <row r="32" spans="2:13" ht="12.75">
      <c r="B32" s="30"/>
      <c r="C32" s="21"/>
      <c r="D32" s="45"/>
      <c r="E32" s="45"/>
      <c r="F32" s="45"/>
      <c r="G32" s="45"/>
      <c r="H32" s="46"/>
      <c r="I32" s="171"/>
      <c r="J32" s="171"/>
      <c r="K32" s="171"/>
      <c r="L32" s="171"/>
      <c r="M32" s="32"/>
    </row>
    <row r="33" spans="2:13" ht="12.75" hidden="1">
      <c r="B33" s="30"/>
      <c r="C33" s="21" t="s">
        <v>90</v>
      </c>
      <c r="D33" s="45">
        <v>0</v>
      </c>
      <c r="E33" s="45">
        <v>0</v>
      </c>
      <c r="F33" s="45">
        <v>0</v>
      </c>
      <c r="G33" s="45"/>
      <c r="H33" s="46">
        <v>0</v>
      </c>
      <c r="I33" s="171">
        <f>SUM(D33:H33)</f>
        <v>0</v>
      </c>
      <c r="J33" s="171"/>
      <c r="K33" s="171"/>
      <c r="L33" s="171"/>
      <c r="M33" s="32"/>
    </row>
    <row r="34" spans="2:13" ht="12.75" hidden="1">
      <c r="B34" s="30"/>
      <c r="C34" s="21"/>
      <c r="D34" s="111"/>
      <c r="E34" s="111"/>
      <c r="F34" s="53"/>
      <c r="G34" s="53"/>
      <c r="H34" s="54"/>
      <c r="I34" s="53"/>
      <c r="J34" s="44"/>
      <c r="K34" s="44"/>
      <c r="L34" s="44"/>
      <c r="M34" s="32"/>
    </row>
    <row r="35" spans="2:13" ht="13.5" hidden="1" thickBot="1">
      <c r="B35" s="30"/>
      <c r="C35" s="21" t="s">
        <v>92</v>
      </c>
      <c r="D35" s="112">
        <v>0</v>
      </c>
      <c r="E35" s="112">
        <v>0</v>
      </c>
      <c r="F35" s="112">
        <v>0</v>
      </c>
      <c r="G35" s="112"/>
      <c r="H35" s="127">
        <v>0</v>
      </c>
      <c r="I35" s="112">
        <v>0</v>
      </c>
      <c r="J35" s="45"/>
      <c r="K35" s="45"/>
      <c r="L35" s="45"/>
      <c r="M35" s="32"/>
    </row>
    <row r="36" spans="2:13" ht="12.75" hidden="1">
      <c r="B36" s="30"/>
      <c r="C36" s="21"/>
      <c r="D36" s="45"/>
      <c r="E36" s="45"/>
      <c r="F36" s="44"/>
      <c r="G36" s="44"/>
      <c r="H36" s="31"/>
      <c r="I36" s="44"/>
      <c r="J36" s="44"/>
      <c r="K36" s="44"/>
      <c r="L36" s="44"/>
      <c r="M36" s="32"/>
    </row>
    <row r="37" spans="2:13" ht="12.75" hidden="1">
      <c r="B37" s="30"/>
      <c r="C37" s="21"/>
      <c r="D37" s="45"/>
      <c r="E37" s="45"/>
      <c r="F37" s="45"/>
      <c r="G37" s="45"/>
      <c r="H37" s="46"/>
      <c r="I37" s="45"/>
      <c r="J37" s="45"/>
      <c r="K37" s="45"/>
      <c r="L37" s="45"/>
      <c r="M37" s="32"/>
    </row>
    <row r="38" spans="2:13" ht="12.75">
      <c r="B38" s="30"/>
      <c r="C38" s="21" t="s">
        <v>157</v>
      </c>
      <c r="D38" s="45">
        <v>0</v>
      </c>
      <c r="E38" s="45">
        <v>0</v>
      </c>
      <c r="F38" s="45">
        <v>0</v>
      </c>
      <c r="G38" s="45">
        <v>0</v>
      </c>
      <c r="H38" s="46">
        <v>0</v>
      </c>
      <c r="I38" s="45">
        <f>SUM(D38:H38)</f>
        <v>0</v>
      </c>
      <c r="J38" s="45">
        <v>32243</v>
      </c>
      <c r="K38" s="45">
        <v>0</v>
      </c>
      <c r="L38" s="45">
        <f>SUM(I38:J38)</f>
        <v>32243</v>
      </c>
      <c r="M38" s="32"/>
    </row>
    <row r="39" spans="2:13" ht="12.75">
      <c r="B39" s="30"/>
      <c r="C39" s="21"/>
      <c r="D39" s="45"/>
      <c r="E39" s="45"/>
      <c r="F39" s="45"/>
      <c r="G39" s="45"/>
      <c r="H39" s="46"/>
      <c r="I39" s="45"/>
      <c r="J39" s="45"/>
      <c r="K39" s="45"/>
      <c r="L39" s="45"/>
      <c r="M39" s="32"/>
    </row>
    <row r="40" spans="2:13" ht="12.75">
      <c r="B40" s="30"/>
      <c r="C40" s="21" t="s">
        <v>109</v>
      </c>
      <c r="D40" s="45"/>
      <c r="E40" s="45"/>
      <c r="F40" s="44"/>
      <c r="G40" s="44"/>
      <c r="H40" s="31"/>
      <c r="I40" s="44"/>
      <c r="J40" s="44"/>
      <c r="K40" s="44"/>
      <c r="L40" s="45"/>
      <c r="M40" s="32"/>
    </row>
    <row r="41" spans="2:13" ht="12.75">
      <c r="B41" s="30"/>
      <c r="C41" s="21" t="s">
        <v>51</v>
      </c>
      <c r="D41" s="45">
        <v>0</v>
      </c>
      <c r="E41" s="45">
        <v>0</v>
      </c>
      <c r="F41" s="45">
        <v>3429</v>
      </c>
      <c r="G41" s="45">
        <v>0</v>
      </c>
      <c r="H41" s="46">
        <v>0</v>
      </c>
      <c r="I41" s="45">
        <f>SUM(D41:H41)</f>
        <v>3429</v>
      </c>
      <c r="J41" s="45">
        <v>0</v>
      </c>
      <c r="K41" s="45">
        <v>0</v>
      </c>
      <c r="L41" s="45">
        <f aca="true" t="shared" si="0" ref="L41:L53">SUM(I41:J41)</f>
        <v>3429</v>
      </c>
      <c r="M41" s="32"/>
    </row>
    <row r="42" spans="2:13" ht="12.75">
      <c r="B42" s="30"/>
      <c r="C42" s="21"/>
      <c r="D42" s="45"/>
      <c r="E42" s="45"/>
      <c r="F42" s="45"/>
      <c r="G42" s="45"/>
      <c r="H42" s="46"/>
      <c r="I42" s="45"/>
      <c r="J42" s="45"/>
      <c r="K42" s="45"/>
      <c r="L42" s="45"/>
      <c r="M42" s="32"/>
    </row>
    <row r="43" spans="2:13" ht="12.75">
      <c r="B43" s="30"/>
      <c r="C43" s="21" t="s">
        <v>52</v>
      </c>
      <c r="D43" s="45">
        <v>0</v>
      </c>
      <c r="E43" s="45">
        <v>0</v>
      </c>
      <c r="F43" s="114">
        <v>0</v>
      </c>
      <c r="G43" s="114">
        <v>0</v>
      </c>
      <c r="H43" s="46">
        <v>15104</v>
      </c>
      <c r="I43" s="45">
        <f>SUM(D43:H43)</f>
        <v>15104</v>
      </c>
      <c r="J43" s="45">
        <v>3377</v>
      </c>
      <c r="K43" s="45">
        <v>0</v>
      </c>
      <c r="L43" s="45">
        <f t="shared" si="0"/>
        <v>18481</v>
      </c>
      <c r="M43" s="32"/>
    </row>
    <row r="44" spans="2:13" ht="12.75">
      <c r="B44" s="30"/>
      <c r="C44" s="21"/>
      <c r="D44" s="45"/>
      <c r="E44" s="45"/>
      <c r="F44" s="114"/>
      <c r="G44" s="114"/>
      <c r="H44" s="46"/>
      <c r="I44" s="45"/>
      <c r="J44" s="45"/>
      <c r="K44" s="45"/>
      <c r="L44" s="45"/>
      <c r="M44" s="32"/>
    </row>
    <row r="45" spans="2:13" ht="12.75">
      <c r="B45" s="30"/>
      <c r="C45" s="21" t="s">
        <v>128</v>
      </c>
      <c r="D45" s="45">
        <v>0</v>
      </c>
      <c r="E45" s="45">
        <v>0</v>
      </c>
      <c r="F45" s="114">
        <v>0</v>
      </c>
      <c r="G45" s="126">
        <v>696</v>
      </c>
      <c r="H45" s="46">
        <v>0</v>
      </c>
      <c r="I45" s="45">
        <f>SUM(D45:H45)</f>
        <v>696</v>
      </c>
      <c r="J45" s="45">
        <v>0</v>
      </c>
      <c r="K45" s="45">
        <v>0</v>
      </c>
      <c r="L45" s="45">
        <f t="shared" si="0"/>
        <v>696</v>
      </c>
      <c r="M45" s="32"/>
    </row>
    <row r="46" spans="2:13" ht="12.75">
      <c r="B46" s="30"/>
      <c r="C46" s="21"/>
      <c r="D46" s="45"/>
      <c r="E46" s="45"/>
      <c r="F46" s="114"/>
      <c r="G46" s="125"/>
      <c r="H46" s="46"/>
      <c r="I46" s="45"/>
      <c r="J46" s="45"/>
      <c r="K46" s="45"/>
      <c r="L46" s="45"/>
      <c r="M46" s="32"/>
    </row>
    <row r="47" spans="2:13" ht="12.75">
      <c r="B47" s="30"/>
      <c r="C47" s="21" t="s">
        <v>150</v>
      </c>
      <c r="D47" s="45">
        <v>0</v>
      </c>
      <c r="E47" s="45">
        <v>0</v>
      </c>
      <c r="F47" s="114">
        <v>0</v>
      </c>
      <c r="G47" s="125">
        <v>0</v>
      </c>
      <c r="H47" s="46">
        <f>-20-6243</f>
        <v>-6263</v>
      </c>
      <c r="I47" s="45">
        <f>SUM(D47:H47)</f>
        <v>-6263</v>
      </c>
      <c r="J47" s="45">
        <v>0</v>
      </c>
      <c r="K47" s="45">
        <v>0</v>
      </c>
      <c r="L47" s="45">
        <f>SUM(I47:K47)</f>
        <v>-6263</v>
      </c>
      <c r="M47" s="32"/>
    </row>
    <row r="48" spans="2:13" ht="12.75">
      <c r="B48" s="30"/>
      <c r="C48" s="21"/>
      <c r="D48" s="45"/>
      <c r="E48" s="45"/>
      <c r="F48" s="114"/>
      <c r="G48" s="125"/>
      <c r="H48" s="46"/>
      <c r="I48" s="45"/>
      <c r="J48" s="45"/>
      <c r="K48" s="45"/>
      <c r="L48" s="45"/>
      <c r="M48" s="32"/>
    </row>
    <row r="49" spans="2:13" ht="12.75">
      <c r="B49" s="30"/>
      <c r="C49" s="21" t="s">
        <v>151</v>
      </c>
      <c r="D49" s="45">
        <v>0</v>
      </c>
      <c r="E49" s="45">
        <v>0</v>
      </c>
      <c r="F49" s="114">
        <v>0</v>
      </c>
      <c r="G49" s="114">
        <v>0</v>
      </c>
      <c r="H49" s="46">
        <f>-3917+3917</f>
        <v>0</v>
      </c>
      <c r="I49" s="45">
        <f>SUM(D49:H49)</f>
        <v>0</v>
      </c>
      <c r="J49" s="45">
        <v>0</v>
      </c>
      <c r="K49" s="45">
        <v>0</v>
      </c>
      <c r="L49" s="45">
        <f>SUM(I49:K49)</f>
        <v>0</v>
      </c>
      <c r="M49" s="32"/>
    </row>
    <row r="50" spans="2:13" ht="12.75">
      <c r="B50" s="30"/>
      <c r="C50" s="21"/>
      <c r="D50" s="45"/>
      <c r="E50" s="45"/>
      <c r="F50" s="114"/>
      <c r="G50" s="114"/>
      <c r="H50" s="52"/>
      <c r="I50" s="45"/>
      <c r="J50" s="45"/>
      <c r="K50" s="45"/>
      <c r="L50" s="45"/>
      <c r="M50" s="32"/>
    </row>
    <row r="51" spans="2:13" ht="12.75" hidden="1">
      <c r="B51" s="30"/>
      <c r="C51" s="21" t="s">
        <v>89</v>
      </c>
      <c r="D51" s="45">
        <v>0</v>
      </c>
      <c r="E51" s="45">
        <v>0</v>
      </c>
      <c r="F51" s="114">
        <v>0</v>
      </c>
      <c r="G51" s="114"/>
      <c r="H51" s="46">
        <v>0</v>
      </c>
      <c r="I51" s="45">
        <f>SUM(D51:H51)</f>
        <v>0</v>
      </c>
      <c r="J51" s="45"/>
      <c r="K51" s="45"/>
      <c r="L51" s="45">
        <f t="shared" si="0"/>
        <v>0</v>
      </c>
      <c r="M51" s="32"/>
    </row>
    <row r="52" spans="2:13" ht="12.75" hidden="1">
      <c r="B52" s="30"/>
      <c r="C52" s="21"/>
      <c r="D52" s="45"/>
      <c r="E52" s="45"/>
      <c r="F52" s="114"/>
      <c r="G52" s="114"/>
      <c r="H52" s="31"/>
      <c r="I52" s="171"/>
      <c r="J52" s="171"/>
      <c r="K52" s="171"/>
      <c r="L52" s="45">
        <f t="shared" si="0"/>
        <v>0</v>
      </c>
      <c r="M52" s="32"/>
    </row>
    <row r="53" spans="2:13" ht="12.75">
      <c r="B53" s="30"/>
      <c r="C53" s="21" t="s">
        <v>53</v>
      </c>
      <c r="D53" s="45">
        <v>413</v>
      </c>
      <c r="E53" s="45">
        <v>368</v>
      </c>
      <c r="F53" s="114">
        <v>0</v>
      </c>
      <c r="G53" s="114">
        <v>0</v>
      </c>
      <c r="H53" s="46">
        <v>0</v>
      </c>
      <c r="I53" s="45">
        <f>SUM(D53:H53)</f>
        <v>781</v>
      </c>
      <c r="J53" s="45">
        <v>0</v>
      </c>
      <c r="K53" s="45">
        <v>0</v>
      </c>
      <c r="L53" s="45">
        <f t="shared" si="0"/>
        <v>781</v>
      </c>
      <c r="M53" s="32"/>
    </row>
    <row r="54" spans="2:13" ht="12.75">
      <c r="B54" s="30"/>
      <c r="C54" s="21"/>
      <c r="D54" s="111"/>
      <c r="E54" s="111"/>
      <c r="F54" s="115"/>
      <c r="G54" s="115"/>
      <c r="H54" s="54"/>
      <c r="I54" s="53"/>
      <c r="J54" s="53"/>
      <c r="K54" s="53"/>
      <c r="L54" s="53"/>
      <c r="M54" s="32"/>
    </row>
    <row r="55" spans="2:14" s="38" customFormat="1" ht="12.75">
      <c r="B55" s="11"/>
      <c r="C55" s="110" t="s">
        <v>129</v>
      </c>
      <c r="D55" s="133">
        <f aca="true" t="shared" si="1" ref="D55:L55">SUM(D31:D54)</f>
        <v>108802</v>
      </c>
      <c r="E55" s="133">
        <f t="shared" si="1"/>
        <v>26508</v>
      </c>
      <c r="F55" s="99">
        <f t="shared" si="1"/>
        <v>4052</v>
      </c>
      <c r="G55" s="133">
        <f t="shared" si="1"/>
        <v>856</v>
      </c>
      <c r="H55" s="99">
        <f t="shared" si="1"/>
        <v>147636</v>
      </c>
      <c r="I55" s="99">
        <f t="shared" si="1"/>
        <v>287854</v>
      </c>
      <c r="J55" s="99">
        <f t="shared" si="1"/>
        <v>35620</v>
      </c>
      <c r="K55" s="99">
        <f t="shared" si="1"/>
        <v>0</v>
      </c>
      <c r="L55" s="99">
        <f t="shared" si="1"/>
        <v>323474</v>
      </c>
      <c r="M55" s="32"/>
      <c r="N55" s="29"/>
    </row>
    <row r="56" spans="2:13" s="38" customFormat="1" ht="12.75">
      <c r="B56" s="11"/>
      <c r="C56" s="110"/>
      <c r="D56" s="99"/>
      <c r="E56" s="99"/>
      <c r="F56" s="99"/>
      <c r="G56" s="99"/>
      <c r="H56" s="98"/>
      <c r="I56" s="99"/>
      <c r="J56" s="99"/>
      <c r="K56" s="99"/>
      <c r="L56" s="99"/>
      <c r="M56" s="62"/>
    </row>
    <row r="57" spans="2:13" s="38" customFormat="1" ht="12.75" hidden="1">
      <c r="B57" s="11"/>
      <c r="C57" s="110" t="s">
        <v>112</v>
      </c>
      <c r="D57" s="99"/>
      <c r="E57" s="99"/>
      <c r="F57" s="99"/>
      <c r="G57" s="99"/>
      <c r="H57" s="98"/>
      <c r="I57" s="99"/>
      <c r="J57" s="99"/>
      <c r="K57" s="99"/>
      <c r="L57" s="99"/>
      <c r="M57" s="62"/>
    </row>
    <row r="58" spans="2:13" s="38" customFormat="1" ht="12.75" hidden="1">
      <c r="B58" s="11"/>
      <c r="C58" s="110"/>
      <c r="D58" s="99"/>
      <c r="E58" s="99"/>
      <c r="F58" s="99"/>
      <c r="G58" s="99"/>
      <c r="H58" s="98"/>
      <c r="I58" s="99"/>
      <c r="J58" s="99"/>
      <c r="K58" s="99"/>
      <c r="L58" s="99"/>
      <c r="M58" s="62"/>
    </row>
    <row r="59" spans="2:13" s="38" customFormat="1" ht="12.75" hidden="1">
      <c r="B59" s="11"/>
      <c r="C59" s="21" t="s">
        <v>111</v>
      </c>
      <c r="D59" s="47"/>
      <c r="E59" s="47"/>
      <c r="F59" s="47"/>
      <c r="G59" s="47"/>
      <c r="H59" s="91"/>
      <c r="I59" s="47"/>
      <c r="J59" s="47"/>
      <c r="K59" s="47"/>
      <c r="L59" s="47"/>
      <c r="M59" s="62"/>
    </row>
    <row r="60" spans="2:13" s="38" customFormat="1" ht="12.75" hidden="1">
      <c r="B60" s="11"/>
      <c r="C60" s="21"/>
      <c r="D60" s="47"/>
      <c r="E60" s="47"/>
      <c r="F60" s="47"/>
      <c r="G60" s="47"/>
      <c r="H60" s="91"/>
      <c r="I60" s="47"/>
      <c r="J60" s="47"/>
      <c r="K60" s="47"/>
      <c r="L60" s="47"/>
      <c r="M60" s="62"/>
    </row>
    <row r="61" spans="2:13" s="38" customFormat="1" ht="12.75" hidden="1">
      <c r="B61" s="11"/>
      <c r="C61" s="21" t="s">
        <v>101</v>
      </c>
      <c r="D61" s="49">
        <v>0</v>
      </c>
      <c r="E61" s="49">
        <v>0</v>
      </c>
      <c r="F61" s="49">
        <v>0</v>
      </c>
      <c r="G61" s="49"/>
      <c r="H61" s="97">
        <v>0</v>
      </c>
      <c r="I61" s="49">
        <f>SUM(D61:H61)</f>
        <v>0</v>
      </c>
      <c r="J61" s="47"/>
      <c r="K61" s="47"/>
      <c r="L61" s="47"/>
      <c r="M61" s="62"/>
    </row>
    <row r="62" spans="2:13" s="38" customFormat="1" ht="12.75" hidden="1">
      <c r="B62" s="11"/>
      <c r="C62" s="21"/>
      <c r="D62" s="47"/>
      <c r="E62" s="47"/>
      <c r="F62" s="47"/>
      <c r="G62" s="47"/>
      <c r="H62" s="91"/>
      <c r="I62" s="47"/>
      <c r="J62" s="47"/>
      <c r="K62" s="47"/>
      <c r="L62" s="47"/>
      <c r="M62" s="62"/>
    </row>
    <row r="63" spans="2:13" s="38" customFormat="1" ht="12.75" hidden="1">
      <c r="B63" s="11"/>
      <c r="C63" s="21" t="s">
        <v>102</v>
      </c>
      <c r="D63" s="47">
        <f>SUM(D59:D61)</f>
        <v>0</v>
      </c>
      <c r="E63" s="47">
        <f>SUM(E59:E61)</f>
        <v>0</v>
      </c>
      <c r="F63" s="47">
        <f>SUM(F59:F61)</f>
        <v>0</v>
      </c>
      <c r="G63" s="47"/>
      <c r="H63" s="91">
        <f>SUM(H59:H61)</f>
        <v>0</v>
      </c>
      <c r="I63" s="47">
        <f>SUM(D63:H63)</f>
        <v>0</v>
      </c>
      <c r="J63" s="47"/>
      <c r="K63" s="47"/>
      <c r="L63" s="47"/>
      <c r="M63" s="62"/>
    </row>
    <row r="64" spans="2:13" s="38" customFormat="1" ht="12.75" hidden="1">
      <c r="B64" s="11"/>
      <c r="C64" s="110"/>
      <c r="D64" s="99"/>
      <c r="E64" s="99"/>
      <c r="F64" s="99"/>
      <c r="G64" s="99"/>
      <c r="H64" s="98"/>
      <c r="I64" s="99"/>
      <c r="J64" s="99"/>
      <c r="K64" s="99"/>
      <c r="L64" s="99"/>
      <c r="M64" s="62"/>
    </row>
    <row r="65" spans="2:13" s="38" customFormat="1" ht="12.75">
      <c r="B65" s="11"/>
      <c r="C65" s="21" t="s">
        <v>109</v>
      </c>
      <c r="D65" s="99"/>
      <c r="E65" s="99"/>
      <c r="F65" s="99"/>
      <c r="G65" s="99"/>
      <c r="H65" s="98"/>
      <c r="I65" s="99"/>
      <c r="J65" s="99"/>
      <c r="K65" s="99"/>
      <c r="L65" s="99"/>
      <c r="M65" s="62"/>
    </row>
    <row r="66" spans="2:13" s="38" customFormat="1" ht="12.75">
      <c r="B66" s="11"/>
      <c r="C66" s="21" t="s">
        <v>51</v>
      </c>
      <c r="D66" s="47">
        <v>0</v>
      </c>
      <c r="E66" s="47">
        <v>0</v>
      </c>
      <c r="F66" s="45">
        <f>7692-4052</f>
        <v>3640</v>
      </c>
      <c r="G66" s="45">
        <v>0</v>
      </c>
      <c r="H66" s="91">
        <v>0</v>
      </c>
      <c r="I66" s="47">
        <f>SUM(D66:H66)</f>
        <v>3640</v>
      </c>
      <c r="J66" s="47">
        <v>0</v>
      </c>
      <c r="K66" s="47">
        <v>0</v>
      </c>
      <c r="L66" s="47">
        <f>SUM(I66:J66)</f>
        <v>3640</v>
      </c>
      <c r="M66" s="62"/>
    </row>
    <row r="67" spans="2:13" s="38" customFormat="1" ht="12.75">
      <c r="B67" s="11"/>
      <c r="C67" s="110"/>
      <c r="D67" s="99"/>
      <c r="E67" s="99"/>
      <c r="F67" s="99"/>
      <c r="G67" s="99"/>
      <c r="H67" s="98"/>
      <c r="I67" s="99"/>
      <c r="J67" s="99"/>
      <c r="K67" s="99"/>
      <c r="L67" s="99"/>
      <c r="M67" s="62"/>
    </row>
    <row r="68" spans="2:13" s="38" customFormat="1" ht="12.75">
      <c r="B68" s="11"/>
      <c r="C68" s="21" t="s">
        <v>52</v>
      </c>
      <c r="D68" s="47">
        <v>0</v>
      </c>
      <c r="E68" s="47">
        <v>0</v>
      </c>
      <c r="F68" s="47">
        <v>0</v>
      </c>
      <c r="G68" s="47">
        <v>0</v>
      </c>
      <c r="H68" s="174">
        <f>+'IS'!D38</f>
        <v>1327</v>
      </c>
      <c r="I68" s="47">
        <f>SUM(D68:H68)</f>
        <v>1327</v>
      </c>
      <c r="J68" s="47">
        <v>517</v>
      </c>
      <c r="K68" s="47">
        <v>0</v>
      </c>
      <c r="L68" s="47">
        <f>SUM(I68:K68)</f>
        <v>1844</v>
      </c>
      <c r="M68" s="62"/>
    </row>
    <row r="69" spans="2:13" s="38" customFormat="1" ht="12.75">
      <c r="B69" s="11"/>
      <c r="C69" s="21"/>
      <c r="D69" s="47"/>
      <c r="E69" s="47"/>
      <c r="F69" s="47"/>
      <c r="G69" s="47"/>
      <c r="H69" s="91"/>
      <c r="I69" s="47"/>
      <c r="J69" s="47"/>
      <c r="K69" s="47"/>
      <c r="L69" s="47"/>
      <c r="M69" s="62"/>
    </row>
    <row r="70" spans="2:13" s="38" customFormat="1" ht="12.75">
      <c r="B70" s="11"/>
      <c r="C70" s="21" t="s">
        <v>128</v>
      </c>
      <c r="D70" s="45">
        <v>0</v>
      </c>
      <c r="E70" s="45">
        <v>0</v>
      </c>
      <c r="F70" s="114">
        <v>0</v>
      </c>
      <c r="G70" s="126">
        <v>-40</v>
      </c>
      <c r="H70" s="46">
        <v>0</v>
      </c>
      <c r="I70" s="45">
        <f>SUM(D70:H70)</f>
        <v>-40</v>
      </c>
      <c r="J70" s="45">
        <v>0</v>
      </c>
      <c r="K70" s="45">
        <v>0</v>
      </c>
      <c r="L70" s="47">
        <f>SUM(I70:J70)</f>
        <v>-40</v>
      </c>
      <c r="M70" s="62"/>
    </row>
    <row r="71" spans="2:13" s="38" customFormat="1" ht="12.75">
      <c r="B71" s="11"/>
      <c r="C71" s="110"/>
      <c r="D71" s="47"/>
      <c r="E71" s="47"/>
      <c r="F71" s="47"/>
      <c r="G71" s="47"/>
      <c r="H71" s="91"/>
      <c r="I71" s="47"/>
      <c r="J71" s="47"/>
      <c r="K71" s="47"/>
      <c r="L71" s="47"/>
      <c r="M71" s="62"/>
    </row>
    <row r="72" spans="2:13" s="38" customFormat="1" ht="12.75">
      <c r="B72" s="11"/>
      <c r="C72" s="21" t="s">
        <v>160</v>
      </c>
      <c r="D72" s="47">
        <v>0</v>
      </c>
      <c r="E72" s="47">
        <v>0</v>
      </c>
      <c r="F72" s="47">
        <v>0</v>
      </c>
      <c r="G72" s="47">
        <v>0</v>
      </c>
      <c r="H72" s="91">
        <v>0</v>
      </c>
      <c r="I72" s="45">
        <f>SUM(D72:H72)</f>
        <v>0</v>
      </c>
      <c r="J72" s="47">
        <v>0</v>
      </c>
      <c r="K72" s="47">
        <v>125</v>
      </c>
      <c r="L72" s="47">
        <f>SUM(I72:K72)</f>
        <v>125</v>
      </c>
      <c r="M72" s="62"/>
    </row>
    <row r="73" spans="2:13" s="38" customFormat="1" ht="12.75">
      <c r="B73" s="11"/>
      <c r="C73" s="110"/>
      <c r="D73" s="47"/>
      <c r="E73" s="47"/>
      <c r="F73" s="47"/>
      <c r="G73" s="47"/>
      <c r="H73" s="91"/>
      <c r="I73" s="47"/>
      <c r="J73" s="47"/>
      <c r="K73" s="47"/>
      <c r="L73" s="47"/>
      <c r="M73" s="62"/>
    </row>
    <row r="74" spans="2:13" s="38" customFormat="1" ht="12.75">
      <c r="B74" s="11"/>
      <c r="C74" s="21" t="s">
        <v>53</v>
      </c>
      <c r="D74" s="47">
        <v>35</v>
      </c>
      <c r="E74" s="47">
        <v>33</v>
      </c>
      <c r="F74" s="47">
        <v>0</v>
      </c>
      <c r="G74" s="47">
        <v>0</v>
      </c>
      <c r="H74" s="91">
        <v>0</v>
      </c>
      <c r="I74" s="47">
        <f>SUM(D74:H74)</f>
        <v>68</v>
      </c>
      <c r="J74" s="47">
        <v>0</v>
      </c>
      <c r="K74" s="47">
        <v>0</v>
      </c>
      <c r="L74" s="47">
        <f>SUM(I74:J74)</f>
        <v>68</v>
      </c>
      <c r="M74" s="62"/>
    </row>
    <row r="75" spans="2:13" s="38" customFormat="1" ht="12.75">
      <c r="B75" s="11"/>
      <c r="C75" s="110"/>
      <c r="D75" s="123"/>
      <c r="E75" s="123"/>
      <c r="F75" s="123"/>
      <c r="G75" s="123"/>
      <c r="H75" s="124"/>
      <c r="I75" s="99"/>
      <c r="J75" s="99"/>
      <c r="K75" s="99"/>
      <c r="L75" s="99"/>
      <c r="M75" s="62"/>
    </row>
    <row r="76" spans="2:13" s="38" customFormat="1" ht="13.5" thickBot="1">
      <c r="B76" s="11"/>
      <c r="C76" s="110" t="s">
        <v>133</v>
      </c>
      <c r="D76" s="113">
        <f aca="true" t="shared" si="2" ref="D76:I76">SUM(D55:D75)</f>
        <v>108837</v>
      </c>
      <c r="E76" s="113">
        <f t="shared" si="2"/>
        <v>26541</v>
      </c>
      <c r="F76" s="113">
        <f t="shared" si="2"/>
        <v>7692</v>
      </c>
      <c r="G76" s="113">
        <f t="shared" si="2"/>
        <v>816</v>
      </c>
      <c r="H76" s="113">
        <f>SUM(H55:H75)</f>
        <v>148963</v>
      </c>
      <c r="I76" s="172">
        <f t="shared" si="2"/>
        <v>292849</v>
      </c>
      <c r="J76" s="172">
        <f>SUM(J55:J75)</f>
        <v>36137</v>
      </c>
      <c r="K76" s="172">
        <f>SUM(K55:K75)</f>
        <v>125</v>
      </c>
      <c r="L76" s="172">
        <f>SUM(L55:L75)</f>
        <v>329111</v>
      </c>
      <c r="M76" s="62"/>
    </row>
    <row r="77" spans="2:13" ht="18.75" customHeight="1">
      <c r="B77" s="30"/>
      <c r="C77" s="108"/>
      <c r="D77" s="111"/>
      <c r="E77" s="111"/>
      <c r="F77" s="53"/>
      <c r="G77" s="53"/>
      <c r="H77" s="54"/>
      <c r="I77" s="53"/>
      <c r="J77" s="53"/>
      <c r="K77" s="53"/>
      <c r="L77" s="53"/>
      <c r="M77" s="32"/>
    </row>
    <row r="78" spans="2:13" ht="12.75" hidden="1">
      <c r="B78" s="30"/>
      <c r="C78" s="287" t="s">
        <v>54</v>
      </c>
      <c r="D78" s="287"/>
      <c r="E78" s="287"/>
      <c r="F78" s="287"/>
      <c r="G78" s="287"/>
      <c r="H78" s="287"/>
      <c r="I78" s="287"/>
      <c r="J78" s="193"/>
      <c r="K78" s="193"/>
      <c r="L78" s="193"/>
      <c r="M78" s="32"/>
    </row>
    <row r="79" spans="2:13" ht="12.75" hidden="1">
      <c r="B79" s="30"/>
      <c r="C79" s="287"/>
      <c r="D79" s="287"/>
      <c r="E79" s="287"/>
      <c r="F79" s="287"/>
      <c r="G79" s="287"/>
      <c r="H79" s="287"/>
      <c r="I79" s="287"/>
      <c r="J79" s="193"/>
      <c r="K79" s="193"/>
      <c r="L79" s="193"/>
      <c r="M79" s="32"/>
    </row>
    <row r="80" spans="2:13" ht="12.75">
      <c r="B80" s="30"/>
      <c r="C80" s="31"/>
      <c r="D80" s="46"/>
      <c r="E80" s="46"/>
      <c r="F80" s="31"/>
      <c r="G80" s="31"/>
      <c r="H80" s="31"/>
      <c r="I80" s="264"/>
      <c r="J80" s="31"/>
      <c r="K80" s="31"/>
      <c r="L80" s="31"/>
      <c r="M80" s="32"/>
    </row>
    <row r="81" spans="2:13" ht="13.5" thickBot="1">
      <c r="B81" s="55"/>
      <c r="C81" s="56"/>
      <c r="D81" s="63"/>
      <c r="E81" s="63"/>
      <c r="F81" s="56"/>
      <c r="G81" s="56"/>
      <c r="H81" s="56"/>
      <c r="I81" s="56"/>
      <c r="J81" s="56"/>
      <c r="K81" s="56"/>
      <c r="L81" s="56"/>
      <c r="M81" s="64"/>
    </row>
    <row r="82" spans="3:13" ht="12.75">
      <c r="C82" s="31"/>
      <c r="D82" s="46"/>
      <c r="E82" s="46"/>
      <c r="F82" s="31"/>
      <c r="G82" s="31"/>
      <c r="H82" s="31"/>
      <c r="I82" s="31"/>
      <c r="J82" s="31"/>
      <c r="K82" s="31"/>
      <c r="L82" s="31"/>
      <c r="M82" s="31"/>
    </row>
    <row r="83" spans="3:13" ht="12.75">
      <c r="C83" s="31"/>
      <c r="D83" s="46"/>
      <c r="E83" s="46"/>
      <c r="F83" s="31"/>
      <c r="G83" s="31"/>
      <c r="H83" s="31"/>
      <c r="I83" s="264"/>
      <c r="J83" s="31"/>
      <c r="K83" s="31"/>
      <c r="L83" s="264"/>
      <c r="M83" s="31"/>
    </row>
    <row r="84" spans="3:13" ht="12.75">
      <c r="C84" s="31"/>
      <c r="D84" s="46"/>
      <c r="E84" s="46"/>
      <c r="F84" s="31"/>
      <c r="G84" s="31"/>
      <c r="H84" s="31"/>
      <c r="I84" s="31"/>
      <c r="J84" s="31"/>
      <c r="K84" s="31"/>
      <c r="L84" s="31"/>
      <c r="M84" s="31"/>
    </row>
    <row r="85" spans="4:5" ht="12.75">
      <c r="D85" s="57"/>
      <c r="E85" s="57"/>
    </row>
    <row r="86" spans="4:5" ht="12.75">
      <c r="D86" s="57"/>
      <c r="E86" s="57"/>
    </row>
    <row r="87" spans="4:5" ht="12.75">
      <c r="D87" s="57"/>
      <c r="E87" s="57"/>
    </row>
    <row r="88" spans="4:5" ht="12.75">
      <c r="D88" s="57"/>
      <c r="E88" s="57"/>
    </row>
    <row r="89" spans="4:5" ht="12.75">
      <c r="D89" s="57"/>
      <c r="E89" s="57"/>
    </row>
    <row r="90" spans="4:5" ht="12.75">
      <c r="D90" s="57"/>
      <c r="E90" s="57"/>
    </row>
    <row r="92" spans="4:5" ht="12.75">
      <c r="D92" s="57"/>
      <c r="E92" s="57"/>
    </row>
    <row r="93" spans="4:5" ht="12.75">
      <c r="D93" s="57"/>
      <c r="E93" s="57"/>
    </row>
    <row r="94" spans="4:5" ht="12.75">
      <c r="D94" s="57"/>
      <c r="E94" s="57"/>
    </row>
  </sheetData>
  <mergeCells count="8">
    <mergeCell ref="C78:I79"/>
    <mergeCell ref="D8:F8"/>
    <mergeCell ref="C6:L6"/>
    <mergeCell ref="D20:I20"/>
    <mergeCell ref="C7:L7"/>
    <mergeCell ref="C10:L10"/>
    <mergeCell ref="C11:L11"/>
    <mergeCell ref="C12:L12"/>
  </mergeCells>
  <printOptions horizontalCentered="1"/>
  <pageMargins left="0.12" right="0.41" top="0.25" bottom="0.43" header="0.32" footer="0.35"/>
  <pageSetup horizontalDpi="300" verticalDpi="300" orientation="landscape" paperSize="9" scale="71" r:id="rId3"/>
  <legacyDrawing r:id="rId2"/>
  <oleObjects>
    <oleObject progId="Paint.Picture" shapeId="13462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1:R68"/>
  <sheetViews>
    <sheetView zoomScale="86" zoomScaleNormal="86" zoomScaleSheetLayoutView="100" workbookViewId="0" topLeftCell="A42">
      <selection activeCell="G25" sqref="G25"/>
    </sheetView>
  </sheetViews>
  <sheetFormatPr defaultColWidth="9.140625" defaultRowHeight="14.25"/>
  <cols>
    <col min="1" max="1" width="3.00390625" style="1" customWidth="1"/>
    <col min="2" max="2" width="2.140625" style="1" customWidth="1"/>
    <col min="3" max="3" width="2.57421875" style="1" customWidth="1"/>
    <col min="4" max="4" width="3.140625" style="1" customWidth="1"/>
    <col min="5" max="5" width="45.57421875" style="1" customWidth="1"/>
    <col min="6" max="6" width="29.140625" style="1" customWidth="1"/>
    <col min="7" max="7" width="31.421875" style="212" customWidth="1"/>
    <col min="8" max="8" width="31.421875" style="16" customWidth="1"/>
    <col min="9" max="9" width="3.421875" style="1" customWidth="1"/>
    <col min="10" max="10" width="9.57421875" style="1" customWidth="1"/>
    <col min="11" max="11" width="11.57421875" style="1" bestFit="1" customWidth="1"/>
    <col min="12" max="16384" width="9.57421875" style="1" customWidth="1"/>
  </cols>
  <sheetData>
    <row r="1" spans="2:9" ht="12.75">
      <c r="B1" s="65"/>
      <c r="C1" s="27"/>
      <c r="D1" s="27"/>
      <c r="E1" s="27"/>
      <c r="F1" s="27"/>
      <c r="G1" s="201"/>
      <c r="H1" s="148"/>
      <c r="I1" s="4"/>
    </row>
    <row r="2" spans="2:9" ht="12.75">
      <c r="B2" s="14"/>
      <c r="C2" s="31"/>
      <c r="D2" s="31"/>
      <c r="E2" s="31"/>
      <c r="F2" s="31"/>
      <c r="G2" s="192"/>
      <c r="H2" s="12"/>
      <c r="I2" s="7"/>
    </row>
    <row r="3" spans="2:9" ht="12.75" customHeight="1">
      <c r="B3" s="14"/>
      <c r="C3" s="31"/>
      <c r="D3" s="31"/>
      <c r="E3" s="31"/>
      <c r="F3" s="31"/>
      <c r="G3" s="192"/>
      <c r="H3" s="12"/>
      <c r="I3" s="7"/>
    </row>
    <row r="4" spans="2:9" ht="12.75" customHeight="1">
      <c r="B4" s="14"/>
      <c r="C4" s="12"/>
      <c r="D4" s="12"/>
      <c r="E4" s="12"/>
      <c r="F4" s="12"/>
      <c r="G4" s="192"/>
      <c r="H4" s="20"/>
      <c r="I4" s="7"/>
    </row>
    <row r="5" spans="2:9" ht="15" customHeight="1">
      <c r="B5" s="14"/>
      <c r="C5" s="12"/>
      <c r="D5" s="12"/>
      <c r="E5" s="12"/>
      <c r="F5" s="12"/>
      <c r="G5" s="192"/>
      <c r="H5" s="20"/>
      <c r="I5" s="7"/>
    </row>
    <row r="6" spans="2:9" ht="12.75">
      <c r="B6" s="14"/>
      <c r="C6" s="275" t="s">
        <v>86</v>
      </c>
      <c r="D6" s="275"/>
      <c r="E6" s="275"/>
      <c r="F6" s="275"/>
      <c r="G6" s="275"/>
      <c r="H6" s="275"/>
      <c r="I6" s="7"/>
    </row>
    <row r="7" spans="2:9" ht="12.75">
      <c r="B7" s="14"/>
      <c r="C7" s="276" t="s">
        <v>0</v>
      </c>
      <c r="D7" s="276"/>
      <c r="E7" s="276"/>
      <c r="F7" s="276"/>
      <c r="G7" s="276"/>
      <c r="H7" s="276"/>
      <c r="I7" s="7"/>
    </row>
    <row r="8" spans="2:9" ht="12.75">
      <c r="B8" s="14"/>
      <c r="C8" s="12"/>
      <c r="D8" s="12"/>
      <c r="E8" s="12"/>
      <c r="F8" s="12"/>
      <c r="G8" s="192"/>
      <c r="H8" s="20"/>
      <c r="I8" s="7"/>
    </row>
    <row r="9" spans="2:9" ht="12.75">
      <c r="B9" s="14"/>
      <c r="C9" s="292" t="s">
        <v>42</v>
      </c>
      <c r="D9" s="292"/>
      <c r="E9" s="292"/>
      <c r="F9" s="292"/>
      <c r="G9" s="292"/>
      <c r="H9" s="292"/>
      <c r="I9" s="7"/>
    </row>
    <row r="10" spans="2:18" ht="12.75">
      <c r="B10" s="14"/>
      <c r="C10" s="292" t="str">
        <f>'BS'!C10</f>
        <v>For The 1st Quarter Ended 31 March 2006</v>
      </c>
      <c r="D10" s="292"/>
      <c r="E10" s="292"/>
      <c r="F10" s="292"/>
      <c r="G10" s="292"/>
      <c r="H10" s="292"/>
      <c r="I10" s="7"/>
      <c r="L10" s="277"/>
      <c r="M10" s="277"/>
      <c r="N10" s="277"/>
      <c r="O10" s="277"/>
      <c r="P10" s="277"/>
      <c r="Q10" s="277"/>
      <c r="R10" s="294"/>
    </row>
    <row r="11" spans="2:18" ht="12.75">
      <c r="B11" s="14"/>
      <c r="C11" s="293" t="s">
        <v>43</v>
      </c>
      <c r="D11" s="293"/>
      <c r="E11" s="293"/>
      <c r="F11" s="293"/>
      <c r="G11" s="293"/>
      <c r="H11" s="293"/>
      <c r="I11" s="7"/>
      <c r="L11" s="87"/>
      <c r="M11" s="87"/>
      <c r="N11" s="87"/>
      <c r="O11" s="87"/>
      <c r="P11" s="87"/>
      <c r="Q11" s="87"/>
      <c r="R11" s="88"/>
    </row>
    <row r="12" spans="2:16" ht="12.75">
      <c r="B12" s="14"/>
      <c r="C12" s="12"/>
      <c r="D12" s="12"/>
      <c r="E12" s="12"/>
      <c r="F12" s="12"/>
      <c r="G12" s="192"/>
      <c r="H12" s="20"/>
      <c r="I12" s="7"/>
      <c r="L12" s="67"/>
      <c r="M12" s="67"/>
      <c r="N12" s="67"/>
      <c r="P12" s="67"/>
    </row>
    <row r="13" spans="2:9" ht="12.75">
      <c r="B13" s="14"/>
      <c r="C13" s="68" t="s">
        <v>55</v>
      </c>
      <c r="D13" s="69"/>
      <c r="E13" s="69"/>
      <c r="F13" s="69"/>
      <c r="G13" s="69"/>
      <c r="H13" s="70"/>
      <c r="I13" s="7"/>
    </row>
    <row r="14" spans="2:9" ht="12.75">
      <c r="B14" s="14"/>
      <c r="C14" s="71"/>
      <c r="D14" s="71"/>
      <c r="E14" s="71"/>
      <c r="F14" s="71"/>
      <c r="G14" s="202"/>
      <c r="H14" s="71"/>
      <c r="I14" s="7"/>
    </row>
    <row r="15" spans="2:9" ht="12.75">
      <c r="B15" s="14"/>
      <c r="C15" s="72"/>
      <c r="D15" s="73"/>
      <c r="E15" s="73"/>
      <c r="F15" s="73"/>
      <c r="G15" s="203"/>
      <c r="H15" s="74"/>
      <c r="I15" s="7"/>
    </row>
    <row r="16" spans="2:9" ht="12.75" customHeight="1" hidden="1">
      <c r="B16" s="14"/>
      <c r="C16" s="75"/>
      <c r="D16" s="12"/>
      <c r="E16" s="12"/>
      <c r="F16" s="12"/>
      <c r="G16" s="106"/>
      <c r="H16" s="76"/>
      <c r="I16" s="7"/>
    </row>
    <row r="17" spans="2:9" ht="12.75" customHeight="1">
      <c r="B17" s="14"/>
      <c r="C17" s="75"/>
      <c r="D17" s="12"/>
      <c r="E17" s="12"/>
      <c r="F17" s="12"/>
      <c r="G17" s="204" t="s">
        <v>32</v>
      </c>
      <c r="H17" s="163" t="s">
        <v>33</v>
      </c>
      <c r="I17" s="7"/>
    </row>
    <row r="18" spans="2:9" ht="12.75" customHeight="1">
      <c r="B18" s="14"/>
      <c r="C18" s="75"/>
      <c r="D18" s="12"/>
      <c r="E18" s="12"/>
      <c r="F18" s="12"/>
      <c r="G18" s="204" t="s">
        <v>34</v>
      </c>
      <c r="H18" s="163" t="s">
        <v>163</v>
      </c>
      <c r="I18" s="7"/>
    </row>
    <row r="19" spans="2:9" ht="12.75">
      <c r="B19" s="14"/>
      <c r="C19" s="77"/>
      <c r="D19" s="12"/>
      <c r="E19" s="12"/>
      <c r="F19" s="12"/>
      <c r="G19" s="204" t="s">
        <v>36</v>
      </c>
      <c r="H19" s="163" t="s">
        <v>37</v>
      </c>
      <c r="I19" s="7"/>
    </row>
    <row r="20" spans="2:9" ht="12.75">
      <c r="B20" s="14"/>
      <c r="C20" s="77"/>
      <c r="D20" s="12"/>
      <c r="E20" s="12"/>
      <c r="F20" s="12"/>
      <c r="G20" s="205">
        <v>38807</v>
      </c>
      <c r="H20" s="156">
        <v>38442</v>
      </c>
      <c r="I20" s="7"/>
    </row>
    <row r="21" spans="2:9" ht="12.75">
      <c r="B21" s="14"/>
      <c r="C21" s="84"/>
      <c r="D21" s="85"/>
      <c r="E21" s="85"/>
      <c r="F21" s="85"/>
      <c r="G21" s="206" t="s">
        <v>96</v>
      </c>
      <c r="H21" s="158" t="s">
        <v>96</v>
      </c>
      <c r="I21" s="7"/>
    </row>
    <row r="22" spans="2:9" ht="12.75">
      <c r="B22" s="14"/>
      <c r="C22" s="77"/>
      <c r="D22" s="12"/>
      <c r="E22" s="12"/>
      <c r="F22" s="12"/>
      <c r="G22" s="207"/>
      <c r="H22" s="164"/>
      <c r="I22" s="7"/>
    </row>
    <row r="23" spans="2:9" ht="12.75">
      <c r="B23" s="14"/>
      <c r="C23" s="75" t="s">
        <v>56</v>
      </c>
      <c r="D23" s="12"/>
      <c r="E23" s="12"/>
      <c r="F23" s="12"/>
      <c r="G23" s="106"/>
      <c r="H23" s="13"/>
      <c r="I23" s="7"/>
    </row>
    <row r="24" spans="2:9" ht="12.75">
      <c r="B24" s="14"/>
      <c r="C24" s="77" t="s">
        <v>57</v>
      </c>
      <c r="D24" s="12"/>
      <c r="E24" s="12"/>
      <c r="F24" s="12"/>
      <c r="G24" s="181">
        <f>'IS'!G33</f>
        <v>3268</v>
      </c>
      <c r="H24" s="166">
        <v>1103</v>
      </c>
      <c r="I24" s="78"/>
    </row>
    <row r="25" spans="2:9" ht="12.75">
      <c r="B25" s="14"/>
      <c r="C25" s="77" t="s">
        <v>58</v>
      </c>
      <c r="D25" s="12"/>
      <c r="E25" s="12"/>
      <c r="F25" s="12"/>
      <c r="G25" s="106"/>
      <c r="H25" s="105"/>
      <c r="I25" s="78"/>
    </row>
    <row r="26" spans="2:9" ht="12.75">
      <c r="B26" s="14"/>
      <c r="C26" s="77"/>
      <c r="D26" s="12" t="s">
        <v>59</v>
      </c>
      <c r="E26" s="12"/>
      <c r="F26" s="12"/>
      <c r="G26" s="181">
        <f>7721.212-(G28+G24)</f>
        <v>9125.948</v>
      </c>
      <c r="H26" s="166">
        <v>9452.225</v>
      </c>
      <c r="I26" s="78"/>
    </row>
    <row r="27" spans="2:9" ht="12.75" hidden="1">
      <c r="B27" s="14"/>
      <c r="C27" s="77"/>
      <c r="D27" s="12" t="s">
        <v>60</v>
      </c>
      <c r="E27" s="12"/>
      <c r="F27" s="12"/>
      <c r="G27" s="181"/>
      <c r="H27" s="166"/>
      <c r="I27" s="78"/>
    </row>
    <row r="28" spans="2:9" ht="12.75">
      <c r="B28" s="14"/>
      <c r="C28" s="77"/>
      <c r="D28" s="12" t="s">
        <v>61</v>
      </c>
      <c r="E28" s="12"/>
      <c r="F28" s="12"/>
      <c r="G28" s="183">
        <f>-1006.083-1.35-3857.269+501.171-309.205</f>
        <v>-4672.735999999999</v>
      </c>
      <c r="H28" s="169">
        <v>-4608.822</v>
      </c>
      <c r="I28" s="78"/>
    </row>
    <row r="29" spans="2:9" ht="12.75">
      <c r="B29" s="14"/>
      <c r="C29" s="77" t="s">
        <v>62</v>
      </c>
      <c r="D29" s="12"/>
      <c r="E29" s="12"/>
      <c r="F29" s="12"/>
      <c r="G29" s="181">
        <f>SUM(G24:G28)</f>
        <v>7721.212000000001</v>
      </c>
      <c r="H29" s="166">
        <v>5946.403</v>
      </c>
      <c r="I29" s="78"/>
    </row>
    <row r="30" spans="2:9" ht="12.75">
      <c r="B30" s="14"/>
      <c r="C30" s="77"/>
      <c r="D30" s="12"/>
      <c r="E30" s="12"/>
      <c r="F30" s="12"/>
      <c r="G30" s="106"/>
      <c r="H30" s="105"/>
      <c r="I30" s="78"/>
    </row>
    <row r="31" spans="2:9" ht="12.75" hidden="1">
      <c r="B31" s="14"/>
      <c r="C31" s="77" t="s">
        <v>63</v>
      </c>
      <c r="D31" s="12"/>
      <c r="E31" s="12"/>
      <c r="F31" s="12"/>
      <c r="G31" s="106"/>
      <c r="H31" s="105"/>
      <c r="I31" s="78"/>
    </row>
    <row r="32" spans="2:9" ht="12.75" hidden="1">
      <c r="B32" s="14"/>
      <c r="C32" s="77" t="s">
        <v>64</v>
      </c>
      <c r="D32" s="12"/>
      <c r="E32" s="12"/>
      <c r="F32" s="12"/>
      <c r="G32" s="106"/>
      <c r="H32" s="105"/>
      <c r="I32" s="78"/>
    </row>
    <row r="33" spans="2:9" ht="12.75">
      <c r="B33" s="14"/>
      <c r="C33" s="77" t="s">
        <v>65</v>
      </c>
      <c r="D33" s="12"/>
      <c r="E33" s="12"/>
      <c r="F33" s="12"/>
      <c r="G33" s="181">
        <f>-51298-G34</f>
        <v>-14887.102999999996</v>
      </c>
      <c r="H33" s="166">
        <v>-22176.061</v>
      </c>
      <c r="I33" s="78"/>
    </row>
    <row r="34" spans="2:9" ht="12.75">
      <c r="B34" s="14"/>
      <c r="C34" s="77" t="s">
        <v>66</v>
      </c>
      <c r="D34" s="12"/>
      <c r="E34" s="12"/>
      <c r="F34" s="12"/>
      <c r="G34" s="183">
        <f>11529.185+15660.521-63600.603</f>
        <v>-36410.897000000004</v>
      </c>
      <c r="H34" s="169">
        <v>27107.664</v>
      </c>
      <c r="I34" s="78"/>
    </row>
    <row r="35" spans="2:9" ht="12.75">
      <c r="B35" s="14"/>
      <c r="C35" s="77" t="s">
        <v>67</v>
      </c>
      <c r="D35" s="12"/>
      <c r="E35" s="12"/>
      <c r="F35" s="12"/>
      <c r="G35" s="181">
        <v>-43577.345</v>
      </c>
      <c r="H35" s="166">
        <f>SUM(H29:H34)</f>
        <v>10878.006</v>
      </c>
      <c r="I35" s="78"/>
    </row>
    <row r="36" spans="2:9" ht="12.75">
      <c r="B36" s="14"/>
      <c r="C36" s="77"/>
      <c r="D36" s="12"/>
      <c r="E36" s="12"/>
      <c r="F36" s="12"/>
      <c r="G36" s="106"/>
      <c r="H36" s="105"/>
      <c r="I36" s="78"/>
    </row>
    <row r="37" spans="2:9" ht="12.75">
      <c r="B37" s="14"/>
      <c r="C37" s="77" t="s">
        <v>98</v>
      </c>
      <c r="D37" s="12"/>
      <c r="E37" s="12"/>
      <c r="F37" s="12"/>
      <c r="G37" s="181">
        <v>-1376</v>
      </c>
      <c r="H37" s="166">
        <v>-2551.576</v>
      </c>
      <c r="I37" s="78"/>
    </row>
    <row r="38" spans="2:9" ht="12.75">
      <c r="B38" s="14"/>
      <c r="C38" s="77" t="s">
        <v>103</v>
      </c>
      <c r="D38" s="12"/>
      <c r="E38" s="12"/>
      <c r="F38" s="12"/>
      <c r="G38" s="181">
        <v>10.359</v>
      </c>
      <c r="H38" s="166">
        <v>3236.695</v>
      </c>
      <c r="I38" s="78"/>
    </row>
    <row r="39" spans="2:9" ht="12.75">
      <c r="B39" s="14"/>
      <c r="C39" s="77" t="s">
        <v>95</v>
      </c>
      <c r="D39" s="12"/>
      <c r="E39" s="12"/>
      <c r="F39" s="12"/>
      <c r="G39" s="183">
        <v>12.342</v>
      </c>
      <c r="H39" s="169">
        <v>441.634</v>
      </c>
      <c r="I39" s="78"/>
    </row>
    <row r="40" spans="2:9" ht="12.75">
      <c r="B40" s="14"/>
      <c r="C40" s="77" t="s">
        <v>68</v>
      </c>
      <c r="D40" s="12"/>
      <c r="E40" s="12"/>
      <c r="F40" s="12"/>
      <c r="G40" s="181">
        <f>SUM(G35:G39)</f>
        <v>-44930.64400000001</v>
      </c>
      <c r="H40" s="166">
        <f>SUM(H35:H39)</f>
        <v>12004.759</v>
      </c>
      <c r="I40" s="7"/>
    </row>
    <row r="41" spans="2:9" ht="12.75">
      <c r="B41" s="14"/>
      <c r="C41" s="77"/>
      <c r="D41" s="12"/>
      <c r="E41" s="12"/>
      <c r="F41" s="12"/>
      <c r="G41" s="106"/>
      <c r="H41" s="105"/>
      <c r="I41" s="7"/>
    </row>
    <row r="42" spans="2:9" s="12" customFormat="1" ht="12.75">
      <c r="B42" s="14"/>
      <c r="C42" s="77"/>
      <c r="G42" s="106"/>
      <c r="H42" s="105"/>
      <c r="I42" s="7"/>
    </row>
    <row r="43" spans="2:11" s="12" customFormat="1" ht="12.75">
      <c r="B43" s="14"/>
      <c r="C43" s="79" t="s">
        <v>69</v>
      </c>
      <c r="G43" s="106"/>
      <c r="H43" s="105"/>
      <c r="I43" s="7"/>
      <c r="J43" s="31"/>
      <c r="K43" s="31"/>
    </row>
    <row r="44" spans="2:11" s="12" customFormat="1" ht="12.75">
      <c r="B44" s="14"/>
      <c r="C44" s="79"/>
      <c r="D44" s="12" t="s">
        <v>114</v>
      </c>
      <c r="G44" s="181">
        <v>-6748.8</v>
      </c>
      <c r="H44" s="166">
        <v>-10861.84</v>
      </c>
      <c r="I44" s="80"/>
      <c r="J44" s="31"/>
      <c r="K44" s="31"/>
    </row>
    <row r="45" spans="2:11" s="12" customFormat="1" ht="15.75">
      <c r="B45" s="14"/>
      <c r="C45" s="77"/>
      <c r="D45" s="12" t="s">
        <v>70</v>
      </c>
      <c r="G45" s="183">
        <f>-9153.456-G44</f>
        <v>-2404.656</v>
      </c>
      <c r="H45" s="169">
        <v>-4484.891</v>
      </c>
      <c r="I45" s="80"/>
      <c r="J45" s="81"/>
      <c r="K45" s="10"/>
    </row>
    <row r="46" spans="2:11" s="12" customFormat="1" ht="12.75" customHeight="1">
      <c r="B46" s="14"/>
      <c r="C46" s="77" t="s">
        <v>71</v>
      </c>
      <c r="G46" s="208">
        <v>-9154</v>
      </c>
      <c r="H46" s="170">
        <v>-15346.731</v>
      </c>
      <c r="I46" s="7"/>
      <c r="J46" s="66"/>
      <c r="K46" s="66"/>
    </row>
    <row r="47" spans="2:16" s="12" customFormat="1" ht="12.75">
      <c r="B47" s="14"/>
      <c r="C47" s="77"/>
      <c r="G47" s="106"/>
      <c r="H47" s="105"/>
      <c r="I47" s="7"/>
      <c r="J47" s="295"/>
      <c r="K47" s="296"/>
      <c r="L47" s="296"/>
      <c r="M47" s="296"/>
      <c r="N47" s="296"/>
      <c r="O47" s="296"/>
      <c r="P47" s="296"/>
    </row>
    <row r="48" spans="2:16" ht="12.75" customHeight="1">
      <c r="B48" s="14"/>
      <c r="C48" s="77"/>
      <c r="D48" s="12"/>
      <c r="E48" s="12"/>
      <c r="F48" s="12"/>
      <c r="G48" s="106"/>
      <c r="H48" s="105"/>
      <c r="I48" s="7"/>
      <c r="J48" s="29"/>
      <c r="K48" s="29"/>
      <c r="L48" s="29"/>
      <c r="M48" s="29"/>
      <c r="N48" s="29"/>
      <c r="O48" s="29"/>
      <c r="P48" s="29"/>
    </row>
    <row r="49" spans="2:16" ht="16.5" customHeight="1">
      <c r="B49" s="14"/>
      <c r="C49" s="75" t="s">
        <v>72</v>
      </c>
      <c r="D49" s="12"/>
      <c r="E49" s="12"/>
      <c r="F49" s="12"/>
      <c r="G49" s="106"/>
      <c r="H49" s="105"/>
      <c r="I49" s="7"/>
      <c r="J49" s="291"/>
      <c r="K49" s="291"/>
      <c r="L49" s="291"/>
      <c r="M49" s="291"/>
      <c r="N49" s="291"/>
      <c r="O49" s="291"/>
      <c r="P49" s="291"/>
    </row>
    <row r="50" spans="2:16" ht="14.25" customHeight="1">
      <c r="B50" s="14"/>
      <c r="C50" s="75"/>
      <c r="D50" s="12" t="s">
        <v>94</v>
      </c>
      <c r="E50" s="12"/>
      <c r="F50" s="12"/>
      <c r="G50" s="181">
        <v>67</v>
      </c>
      <c r="H50" s="166">
        <v>424</v>
      </c>
      <c r="I50" s="7"/>
      <c r="J50" s="82"/>
      <c r="K50" s="82"/>
      <c r="L50" s="82"/>
      <c r="M50" s="82"/>
      <c r="N50" s="82"/>
      <c r="O50" s="82"/>
      <c r="P50" s="82"/>
    </row>
    <row r="51" spans="2:16" ht="14.25" customHeight="1">
      <c r="B51" s="14"/>
      <c r="C51" s="75"/>
      <c r="D51" s="12" t="s">
        <v>104</v>
      </c>
      <c r="E51" s="12"/>
      <c r="F51" s="12"/>
      <c r="G51" s="181">
        <v>-501.171</v>
      </c>
      <c r="H51" s="166">
        <v>-432.462</v>
      </c>
      <c r="I51" s="7"/>
      <c r="J51" s="82"/>
      <c r="K51" s="82"/>
      <c r="L51" s="82"/>
      <c r="M51" s="82"/>
      <c r="N51" s="82"/>
      <c r="O51" s="82"/>
      <c r="P51" s="82"/>
    </row>
    <row r="52" spans="2:16" ht="14.25" customHeight="1" hidden="1">
      <c r="B52" s="14"/>
      <c r="C52" s="75"/>
      <c r="D52" s="12" t="s">
        <v>97</v>
      </c>
      <c r="E52" s="12"/>
      <c r="F52" s="12"/>
      <c r="G52" s="181">
        <v>0</v>
      </c>
      <c r="H52" s="166">
        <v>0</v>
      </c>
      <c r="I52" s="78"/>
      <c r="J52" s="82"/>
      <c r="K52" s="82"/>
      <c r="L52" s="82"/>
      <c r="M52" s="82"/>
      <c r="N52" s="82"/>
      <c r="O52" s="82"/>
      <c r="P52" s="82"/>
    </row>
    <row r="53" spans="2:16" ht="14.25" customHeight="1">
      <c r="B53" s="14"/>
      <c r="C53" s="75"/>
      <c r="D53" s="12" t="s">
        <v>99</v>
      </c>
      <c r="E53" s="12"/>
      <c r="F53" s="12"/>
      <c r="G53" s="181">
        <v>-1214.22</v>
      </c>
      <c r="H53" s="166">
        <v>-2160</v>
      </c>
      <c r="I53" s="78"/>
      <c r="J53" s="82"/>
      <c r="K53" s="82"/>
      <c r="L53" s="82"/>
      <c r="M53" s="82"/>
      <c r="N53" s="82"/>
      <c r="O53" s="82"/>
      <c r="P53" s="82"/>
    </row>
    <row r="54" spans="2:16" ht="12.75">
      <c r="B54" s="14"/>
      <c r="C54" s="77"/>
      <c r="D54" s="12" t="s">
        <v>100</v>
      </c>
      <c r="E54" s="12"/>
      <c r="F54" s="12"/>
      <c r="G54" s="183">
        <v>11100</v>
      </c>
      <c r="H54" s="169">
        <v>2000</v>
      </c>
      <c r="I54" s="78"/>
      <c r="J54" s="82"/>
      <c r="K54" s="82"/>
      <c r="L54" s="82"/>
      <c r="M54" s="82"/>
      <c r="N54" s="82"/>
      <c r="O54" s="82"/>
      <c r="P54" s="82"/>
    </row>
    <row r="55" spans="2:9" s="12" customFormat="1" ht="12.75">
      <c r="B55" s="14"/>
      <c r="C55" s="77" t="s">
        <v>73</v>
      </c>
      <c r="G55" s="208">
        <f>SUM(G50:G54)</f>
        <v>9451.609</v>
      </c>
      <c r="H55" s="170">
        <v>-168.462</v>
      </c>
      <c r="I55" s="78"/>
    </row>
    <row r="56" spans="2:16" s="12" customFormat="1" ht="12.75">
      <c r="B56" s="14"/>
      <c r="C56" s="77"/>
      <c r="G56" s="106"/>
      <c r="H56" s="105"/>
      <c r="I56" s="78"/>
      <c r="J56" s="67"/>
      <c r="K56" s="71"/>
      <c r="L56" s="71"/>
      <c r="M56" s="71"/>
      <c r="N56" s="71"/>
      <c r="O56" s="71"/>
      <c r="P56" s="71"/>
    </row>
    <row r="57" spans="2:9" s="12" customFormat="1" ht="12.75">
      <c r="B57" s="14"/>
      <c r="C57" s="77"/>
      <c r="G57" s="106"/>
      <c r="H57" s="105"/>
      <c r="I57" s="78"/>
    </row>
    <row r="58" spans="2:9" ht="12.75">
      <c r="B58" s="14"/>
      <c r="C58" s="75" t="s">
        <v>108</v>
      </c>
      <c r="D58" s="12"/>
      <c r="E58" s="12"/>
      <c r="F58" s="12"/>
      <c r="G58" s="106"/>
      <c r="H58" s="105"/>
      <c r="I58" s="78"/>
    </row>
    <row r="59" spans="2:9" ht="12.75">
      <c r="B59" s="14"/>
      <c r="C59" s="77"/>
      <c r="D59" s="83" t="s">
        <v>74</v>
      </c>
      <c r="E59" s="12"/>
      <c r="F59" s="13"/>
      <c r="G59" s="116">
        <f>G55+G46+G40</f>
        <v>-44633.035</v>
      </c>
      <c r="H59" s="116">
        <f>H55+H46+H40</f>
        <v>-3510.4339999999993</v>
      </c>
      <c r="I59" s="78"/>
    </row>
    <row r="60" spans="2:9" ht="12.75">
      <c r="B60" s="14"/>
      <c r="C60" s="75" t="s">
        <v>75</v>
      </c>
      <c r="D60" s="12"/>
      <c r="E60" s="12"/>
      <c r="F60" s="12"/>
      <c r="G60" s="181">
        <v>102948</v>
      </c>
      <c r="H60" s="166">
        <v>47490</v>
      </c>
      <c r="I60" s="78"/>
    </row>
    <row r="61" spans="2:9" ht="12.75" hidden="1">
      <c r="B61" s="14"/>
      <c r="C61" s="75" t="s">
        <v>105</v>
      </c>
      <c r="D61" s="12"/>
      <c r="E61" s="12"/>
      <c r="F61" s="12"/>
      <c r="G61" s="181">
        <v>0</v>
      </c>
      <c r="H61" s="166">
        <v>0</v>
      </c>
      <c r="I61" s="78"/>
    </row>
    <row r="62" spans="2:9" ht="13.5" thickBot="1">
      <c r="B62" s="14"/>
      <c r="C62" s="75" t="s">
        <v>76</v>
      </c>
      <c r="D62" s="12"/>
      <c r="E62" s="12"/>
      <c r="F62" s="12"/>
      <c r="G62" s="209">
        <f>SUM(G59:G61)</f>
        <v>58314.965</v>
      </c>
      <c r="H62" s="209">
        <f>SUM(H59:H61)</f>
        <v>43979.566</v>
      </c>
      <c r="I62" s="78"/>
    </row>
    <row r="63" spans="2:10" ht="13.5" thickTop="1">
      <c r="B63" s="14"/>
      <c r="C63" s="84"/>
      <c r="D63" s="85"/>
      <c r="E63" s="85" t="s">
        <v>38</v>
      </c>
      <c r="F63" s="85"/>
      <c r="G63" s="210"/>
      <c r="H63" s="122"/>
      <c r="I63" s="78"/>
      <c r="J63" s="12"/>
    </row>
    <row r="64" spans="2:9" s="12" customFormat="1" ht="13.5" thickBot="1">
      <c r="B64" s="23"/>
      <c r="C64" s="24"/>
      <c r="D64" s="24"/>
      <c r="E64" s="24"/>
      <c r="F64" s="24"/>
      <c r="G64" s="211"/>
      <c r="H64" s="86"/>
      <c r="I64" s="25"/>
    </row>
    <row r="65" spans="9:11" ht="12.75">
      <c r="I65" s="16"/>
      <c r="K65" s="15"/>
    </row>
    <row r="66" ht="12.75">
      <c r="G66" s="213"/>
    </row>
    <row r="67" ht="12.75">
      <c r="I67" s="16"/>
    </row>
    <row r="68" ht="12.75">
      <c r="H68" s="20"/>
    </row>
  </sheetData>
  <mergeCells count="8">
    <mergeCell ref="C6:H6"/>
    <mergeCell ref="C7:H7"/>
    <mergeCell ref="L10:R10"/>
    <mergeCell ref="J47:P47"/>
    <mergeCell ref="J49:P49"/>
    <mergeCell ref="C9:H9"/>
    <mergeCell ref="C10:H10"/>
    <mergeCell ref="C11:H11"/>
  </mergeCells>
  <printOptions horizontalCentered="1"/>
  <pageMargins left="0.32" right="0.45" top="0.53" bottom="0.31" header="0.28" footer="0.5"/>
  <pageSetup horizontalDpi="600" verticalDpi="600" orientation="portrait" scale="90" r:id="rId3"/>
  <ignoredErrors>
    <ignoredError sqref="H35" formulaRange="1"/>
  </ignoredErrors>
  <legacyDrawing r:id="rId2"/>
  <oleObjects>
    <oleObject progId="Paint.Picture" shapeId="181118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Jerneh Asia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Bkteoh</dc:creator>
  <cp:keywords/>
  <dc:description/>
  <cp:lastModifiedBy>JHS</cp:lastModifiedBy>
  <cp:lastPrinted>2006-05-24T08:42:05Z</cp:lastPrinted>
  <dcterms:created xsi:type="dcterms:W3CDTF">2003-02-26T06:48:23Z</dcterms:created>
  <dcterms:modified xsi:type="dcterms:W3CDTF">2006-05-24T08:44:03Z</dcterms:modified>
  <cp:category/>
  <cp:version/>
  <cp:contentType/>
  <cp:contentStatus/>
</cp:coreProperties>
</file>